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ail\Dropbox\ALPHA\KPM\Verkaufshilfen\Verkaufshilfen S 12021\Excelrechner\"/>
    </mc:Choice>
  </mc:AlternateContent>
  <xr:revisionPtr revIDLastSave="0" documentId="8_{1EDF69D5-C406-4EA7-ACA8-907B69D3C425}" xr6:coauthVersionLast="47" xr6:coauthVersionMax="47" xr10:uidLastSave="{00000000-0000-0000-0000-000000000000}"/>
  <bookViews>
    <workbookView xWindow="-120" yWindow="-120" windowWidth="29040" windowHeight="17640" tabRatio="899" xr2:uid="{00000000-000D-0000-FFFF-FFFF00000000}"/>
  </bookViews>
  <sheets>
    <sheet name="Ratenkreditrechner" sheetId="34" r:id="rId1"/>
    <sheet name="Annuitätenrechner" sheetId="24" r:id="rId2"/>
    <sheet name="Preisnachlass" sheetId="36" r:id="rId3"/>
  </sheets>
  <definedNames>
    <definedName name="Aktienanleihe">#REF!</definedName>
    <definedName name="Andere_Finanzierung">#REF!</definedName>
    <definedName name="Anlagetabelle">#REF!</definedName>
    <definedName name="Aufträge___Verkauf">#REF!</definedName>
    <definedName name="Aufträge_Produkte">#REF!</definedName>
    <definedName name="Berufsunfähigkeits_Zusatzversicherungen_im_Vergleich">#REF!</definedName>
    <definedName name="Cashflowtabelle">#REF!</definedName>
    <definedName name="Daten">#REF!</definedName>
    <definedName name="_xlnm.Print_Area" localSheetId="1">Annuitätenrechner!$A$1:$J$26</definedName>
    <definedName name="Einstellungen_Limit">#REF!</definedName>
    <definedName name="Ergebnisse">#REF!</definedName>
    <definedName name="Erläuterungen">#REF!</definedName>
    <definedName name="Finanzielle_Beweglichkeit">#REF!</definedName>
    <definedName name="Finanzierungen">#REF!</definedName>
    <definedName name="Finanzierungsvarianten">#REF!</definedName>
    <definedName name="Finanzinstrument1">#REF!</definedName>
    <definedName name="Firmenkunden">#REF!</definedName>
    <definedName name="FXindex">#REF!</definedName>
    <definedName name="Immoszenarien">#REF!</definedName>
    <definedName name="Investitionsrechnung">#REF!</definedName>
    <definedName name="Kapitalbedarf_Produkte">#REF!</definedName>
    <definedName name="Kapitalbedarfsplan">#REF!</definedName>
    <definedName name="KK_Skonto">#REF!</definedName>
    <definedName name="Kostenplan">#REF!</definedName>
    <definedName name="Kurzfr._Liquidität">#REF!</definedName>
    <definedName name="Länder_und_Delkredererisiken_Produkte">#REF!</definedName>
    <definedName name="Langfr._Kapitalbedarf">#REF!</definedName>
    <definedName name="Leben_und_Wohnen__Vorsorge">#REF!</definedName>
    <definedName name="Liquidität">#REF!</definedName>
    <definedName name="Liquidität_Produkte">#REF!</definedName>
    <definedName name="Liquiditätsplanung">#REF!</definedName>
    <definedName name="Liquiditätsübersicht_in_T">#REF!</definedName>
    <definedName name="Medienfonds">#REF!</definedName>
    <definedName name="Privatsphäre">#REF!</definedName>
    <definedName name="Privatsphäre_Produkte">#REF!</definedName>
    <definedName name="PVFPA">#REF!</definedName>
    <definedName name="Risiken">#REF!</definedName>
    <definedName name="Risiken_Produkte">#REF!</definedName>
    <definedName name="Schiffsbeteiligungen">#REF!</definedName>
    <definedName name="Sicherheit_für_sich_und_die_Familie">#REF!</definedName>
    <definedName name="Skonto">#REF!</definedName>
    <definedName name="sonstige_Risiken_Produkte">#REF!</definedName>
    <definedName name="Sparpläne">#REF!</definedName>
    <definedName name="Strategie___Gesellschafter">#REF!</definedName>
    <definedName name="Strategie_Gesellschafter">#REF!</definedName>
    <definedName name="Strategie_Produkte">#REF!</definedName>
    <definedName name="Szenarioübersicht">#REF!</definedName>
    <definedName name="Szenarioübersicht1">#REF!</definedName>
    <definedName name="Umsatzplan">#REF!</definedName>
    <definedName name="Valuta">#REF!</definedName>
    <definedName name="Vermögen_bilden_Kapital_anlegen">#REF!</definedName>
    <definedName name="Währungsrisiken_Produkte">#REF!</definedName>
    <definedName name="Zinsrisiken_Produk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4" l="1"/>
  <c r="A803" i="36" l="1"/>
  <c r="A802" i="36"/>
  <c r="F401" i="36"/>
  <c r="F32" i="36"/>
  <c r="A25" i="36"/>
  <c r="A22" i="36"/>
  <c r="A21" i="36"/>
  <c r="B19" i="36"/>
  <c r="A24" i="36" s="1"/>
  <c r="E18" i="36"/>
  <c r="B12" i="36"/>
  <c r="B9" i="36"/>
  <c r="E15" i="36" s="1"/>
  <c r="C7" i="36"/>
  <c r="C6" i="36"/>
  <c r="C5" i="36"/>
  <c r="C4" i="36"/>
  <c r="B10" i="36" l="1"/>
  <c r="B11" i="36" s="1"/>
  <c r="B403" i="36" s="1"/>
  <c r="B405" i="36" s="1"/>
  <c r="A23" i="36"/>
  <c r="E402" i="36"/>
  <c r="E33" i="36"/>
  <c r="L33" i="36" l="1"/>
  <c r="K33" i="36" s="1"/>
  <c r="H33" i="36"/>
  <c r="D33" i="36"/>
  <c r="E34" i="36"/>
  <c r="G33" i="36"/>
  <c r="G402" i="36"/>
  <c r="E403" i="36"/>
  <c r="L402" i="36"/>
  <c r="K402" i="36" s="1"/>
  <c r="H402" i="36"/>
  <c r="D402" i="36"/>
  <c r="J402" i="36" l="1"/>
  <c r="I402" i="36" s="1"/>
  <c r="F402" i="36" s="1"/>
  <c r="J33" i="36"/>
  <c r="I33" i="36" s="1"/>
  <c r="F33" i="36" s="1"/>
  <c r="M402" i="36"/>
  <c r="L34" i="36"/>
  <c r="J34" i="36" s="1"/>
  <c r="H34" i="36"/>
  <c r="D34" i="36"/>
  <c r="E35" i="36"/>
  <c r="G34" i="36"/>
  <c r="B21" i="36"/>
  <c r="M33" i="36"/>
  <c r="L403" i="36"/>
  <c r="D403" i="36"/>
  <c r="E404" i="36"/>
  <c r="K403" i="36" l="1"/>
  <c r="G403" i="36"/>
  <c r="H403" i="36"/>
  <c r="J403" i="36"/>
  <c r="K34" i="36"/>
  <c r="M34" i="36" s="1"/>
  <c r="I34" i="36"/>
  <c r="F34" i="36" s="1"/>
  <c r="H35" i="36" s="1"/>
  <c r="E405" i="36"/>
  <c r="L404" i="36"/>
  <c r="D404" i="36"/>
  <c r="L35" i="36"/>
  <c r="K35" i="36" s="1"/>
  <c r="J35" i="36"/>
  <c r="D35" i="36"/>
  <c r="E36" i="36"/>
  <c r="G35" i="36"/>
  <c r="I403" i="36" l="1"/>
  <c r="F403" i="36" s="1"/>
  <c r="G404" i="36" s="1"/>
  <c r="M403" i="36"/>
  <c r="J404" i="36"/>
  <c r="I404" i="36" s="1"/>
  <c r="F404" i="36" s="1"/>
  <c r="H405" i="36" s="1"/>
  <c r="K404" i="36"/>
  <c r="H404" i="36"/>
  <c r="M404" i="36" s="1"/>
  <c r="L36" i="36"/>
  <c r="D36" i="36"/>
  <c r="E37" i="36"/>
  <c r="M35" i="36"/>
  <c r="B23" i="36"/>
  <c r="I35" i="36"/>
  <c r="F35" i="36" s="1"/>
  <c r="H36" i="36" s="1"/>
  <c r="E406" i="36"/>
  <c r="L405" i="36"/>
  <c r="K405" i="36" s="1"/>
  <c r="D405" i="36"/>
  <c r="J405" i="36" l="1"/>
  <c r="G405" i="36"/>
  <c r="M405" i="36" s="1"/>
  <c r="J36" i="36"/>
  <c r="E407" i="36"/>
  <c r="L406" i="36"/>
  <c r="D406" i="36"/>
  <c r="L37" i="36"/>
  <c r="D37" i="36"/>
  <c r="E38" i="36"/>
  <c r="G36" i="36"/>
  <c r="K36" i="36"/>
  <c r="M36" i="36" s="1"/>
  <c r="I36" i="36" l="1"/>
  <c r="F36" i="36" s="1"/>
  <c r="K37" i="36" s="1"/>
  <c r="I405" i="36"/>
  <c r="F405" i="36" s="1"/>
  <c r="K406" i="36"/>
  <c r="E408" i="36"/>
  <c r="L407" i="36"/>
  <c r="D407" i="36"/>
  <c r="L38" i="36"/>
  <c r="D38" i="36"/>
  <c r="E39" i="36"/>
  <c r="J406" i="36"/>
  <c r="G37" i="36" l="1"/>
  <c r="H37" i="36"/>
  <c r="J37" i="36"/>
  <c r="H406" i="36"/>
  <c r="G406" i="36"/>
  <c r="I406" i="36" s="1"/>
  <c r="F406" i="36" s="1"/>
  <c r="G407" i="36" s="1"/>
  <c r="L39" i="36"/>
  <c r="D39" i="36"/>
  <c r="E40" i="36"/>
  <c r="E409" i="36"/>
  <c r="L408" i="36"/>
  <c r="D408" i="36"/>
  <c r="M37" i="36"/>
  <c r="I37" i="36" l="1"/>
  <c r="F37" i="36" s="1"/>
  <c r="J407" i="36"/>
  <c r="I407" i="36" s="1"/>
  <c r="F407" i="36" s="1"/>
  <c r="K408" i="36" s="1"/>
  <c r="H407" i="36"/>
  <c r="M407" i="36" s="1"/>
  <c r="K407" i="36"/>
  <c r="M406" i="36"/>
  <c r="G408" i="36"/>
  <c r="E410" i="36"/>
  <c r="L409" i="36"/>
  <c r="D409" i="36"/>
  <c r="H38" i="36"/>
  <c r="K38" i="36"/>
  <c r="G38" i="36"/>
  <c r="J38" i="36"/>
  <c r="L40" i="36"/>
  <c r="D40" i="36"/>
  <c r="E41" i="36"/>
  <c r="H408" i="36" l="1"/>
  <c r="M408" i="36" s="1"/>
  <c r="J408" i="36"/>
  <c r="I408" i="36" s="1"/>
  <c r="F408" i="36" s="1"/>
  <c r="K409" i="36"/>
  <c r="I38" i="36"/>
  <c r="F38" i="36" s="1"/>
  <c r="M38" i="36"/>
  <c r="E411" i="36"/>
  <c r="L410" i="36"/>
  <c r="D410" i="36"/>
  <c r="L41" i="36"/>
  <c r="D41" i="36"/>
  <c r="E42" i="36"/>
  <c r="H409" i="36" l="1"/>
  <c r="J409" i="36"/>
  <c r="G409" i="36"/>
  <c r="K410" i="36" s="1"/>
  <c r="E412" i="36"/>
  <c r="L411" i="36"/>
  <c r="D411" i="36"/>
  <c r="L42" i="36"/>
  <c r="D42" i="36"/>
  <c r="E43" i="36"/>
  <c r="H39" i="36"/>
  <c r="K39" i="36"/>
  <c r="G39" i="36"/>
  <c r="J39" i="36"/>
  <c r="M409" i="36" l="1"/>
  <c r="I409" i="36"/>
  <c r="F409" i="36" s="1"/>
  <c r="G410" i="36" s="1"/>
  <c r="K411" i="36" s="1"/>
  <c r="L43" i="36"/>
  <c r="D43" i="36"/>
  <c r="E44" i="36"/>
  <c r="I39" i="36"/>
  <c r="F39" i="36" s="1"/>
  <c r="M39" i="36"/>
  <c r="E413" i="36"/>
  <c r="L412" i="36"/>
  <c r="D412" i="36"/>
  <c r="H410" i="36" l="1"/>
  <c r="M410" i="36" s="1"/>
  <c r="J410" i="36"/>
  <c r="I410" i="36" s="1"/>
  <c r="F410" i="36" s="1"/>
  <c r="G411" i="36" s="1"/>
  <c r="K40" i="36"/>
  <c r="J40" i="36"/>
  <c r="H40" i="36"/>
  <c r="G40" i="36"/>
  <c r="L44" i="36"/>
  <c r="D44" i="36"/>
  <c r="E45" i="36"/>
  <c r="E414" i="36"/>
  <c r="L413" i="36"/>
  <c r="D413" i="36"/>
  <c r="H411" i="36" l="1"/>
  <c r="M411" i="36" s="1"/>
  <c r="J411" i="36"/>
  <c r="I411" i="36" s="1"/>
  <c r="F411" i="36" s="1"/>
  <c r="H412" i="36" s="1"/>
  <c r="I40" i="36"/>
  <c r="F40" i="36" s="1"/>
  <c r="G41" i="36" s="1"/>
  <c r="K41" i="36"/>
  <c r="J41" i="36"/>
  <c r="M41" i="36" s="1"/>
  <c r="K412" i="36"/>
  <c r="M40" i="36"/>
  <c r="L45" i="36"/>
  <c r="D45" i="36"/>
  <c r="E46" i="36"/>
  <c r="E415" i="36"/>
  <c r="L414" i="36"/>
  <c r="D414" i="36"/>
  <c r="G412" i="36" l="1"/>
  <c r="K413" i="36" s="1"/>
  <c r="H41" i="36"/>
  <c r="J412" i="36"/>
  <c r="I412" i="36" s="1"/>
  <c r="F412" i="36" s="1"/>
  <c r="H413" i="36" s="1"/>
  <c r="M412" i="36"/>
  <c r="I41" i="36"/>
  <c r="F41" i="36" s="1"/>
  <c r="H42" i="36" s="1"/>
  <c r="J42" i="36"/>
  <c r="K42" i="36"/>
  <c r="E416" i="36"/>
  <c r="L415" i="36"/>
  <c r="D415" i="36"/>
  <c r="L46" i="36"/>
  <c r="D46" i="36"/>
  <c r="E47" i="36"/>
  <c r="G42" i="36" l="1"/>
  <c r="J413" i="36"/>
  <c r="G413" i="36"/>
  <c r="M42" i="36"/>
  <c r="I42" i="36"/>
  <c r="F42" i="36" s="1"/>
  <c r="H43" i="36" s="1"/>
  <c r="K43" i="36"/>
  <c r="J43" i="36"/>
  <c r="L47" i="36"/>
  <c r="D47" i="36"/>
  <c r="E48" i="36"/>
  <c r="E417" i="36"/>
  <c r="L416" i="36"/>
  <c r="D416" i="36"/>
  <c r="M413" i="36" l="1"/>
  <c r="K414" i="36"/>
  <c r="I413" i="36"/>
  <c r="F413" i="36" s="1"/>
  <c r="G43" i="36"/>
  <c r="I43" i="36" s="1"/>
  <c r="F43" i="36" s="1"/>
  <c r="K44" i="36"/>
  <c r="J44" i="36"/>
  <c r="M44" i="36" s="1"/>
  <c r="M43" i="36"/>
  <c r="H44" i="36"/>
  <c r="G44" i="36"/>
  <c r="E418" i="36"/>
  <c r="L417" i="36"/>
  <c r="D417" i="36"/>
  <c r="L48" i="36"/>
  <c r="D48" i="36"/>
  <c r="E49" i="36"/>
  <c r="H414" i="36" l="1"/>
  <c r="G414" i="36"/>
  <c r="J414" i="36"/>
  <c r="I414" i="36" s="1"/>
  <c r="F414" i="36" s="1"/>
  <c r="I44" i="36"/>
  <c r="F44" i="36" s="1"/>
  <c r="G45" i="36" s="1"/>
  <c r="L49" i="36"/>
  <c r="D49" i="36"/>
  <c r="E50" i="36"/>
  <c r="E419" i="36"/>
  <c r="L418" i="36"/>
  <c r="D418" i="36"/>
  <c r="J415" i="36" l="1"/>
  <c r="G415" i="36"/>
  <c r="H415" i="36"/>
  <c r="K415" i="36"/>
  <c r="M414" i="36"/>
  <c r="H45" i="36"/>
  <c r="K45" i="36"/>
  <c r="J45" i="36"/>
  <c r="I45" i="36" s="1"/>
  <c r="F45" i="36" s="1"/>
  <c r="L50" i="36"/>
  <c r="D50" i="36"/>
  <c r="E51" i="36"/>
  <c r="E420" i="36"/>
  <c r="L419" i="36"/>
  <c r="D419" i="36"/>
  <c r="I415" i="36" l="1"/>
  <c r="F415" i="36" s="1"/>
  <c r="K416" i="36"/>
  <c r="M415" i="36"/>
  <c r="H46" i="36"/>
  <c r="G46" i="36"/>
  <c r="K46" i="36"/>
  <c r="J46" i="36"/>
  <c r="M45" i="36"/>
  <c r="L51" i="36"/>
  <c r="D51" i="36"/>
  <c r="E52" i="36"/>
  <c r="E421" i="36"/>
  <c r="L420" i="36"/>
  <c r="D420" i="36"/>
  <c r="H416" i="36" l="1"/>
  <c r="G416" i="36"/>
  <c r="M416" i="36" s="1"/>
  <c r="J416" i="36"/>
  <c r="M46" i="36"/>
  <c r="I46" i="36"/>
  <c r="F46" i="36" s="1"/>
  <c r="E422" i="36"/>
  <c r="L421" i="36"/>
  <c r="D421" i="36"/>
  <c r="L52" i="36"/>
  <c r="D52" i="36"/>
  <c r="E53" i="36"/>
  <c r="I416" i="36" l="1"/>
  <c r="F416" i="36" s="1"/>
  <c r="K417" i="36"/>
  <c r="H417" i="36"/>
  <c r="J417" i="36"/>
  <c r="G417" i="36"/>
  <c r="K47" i="36"/>
  <c r="J47" i="36"/>
  <c r="G47" i="36"/>
  <c r="H47" i="36"/>
  <c r="K418" i="36"/>
  <c r="L53" i="36"/>
  <c r="D53" i="36"/>
  <c r="E54" i="36"/>
  <c r="E423" i="36"/>
  <c r="L422" i="36"/>
  <c r="D422" i="36"/>
  <c r="I47" i="36" l="1"/>
  <c r="F47" i="36" s="1"/>
  <c r="I417" i="36"/>
  <c r="F417" i="36" s="1"/>
  <c r="M417" i="36"/>
  <c r="J48" i="36"/>
  <c r="K48" i="36"/>
  <c r="H48" i="36"/>
  <c r="G48" i="36"/>
  <c r="M47" i="36"/>
  <c r="E424" i="36"/>
  <c r="L423" i="36"/>
  <c r="D423" i="36"/>
  <c r="L54" i="36"/>
  <c r="D54" i="36"/>
  <c r="E55" i="36"/>
  <c r="M48" i="36" l="1"/>
  <c r="J418" i="36"/>
  <c r="H418" i="36"/>
  <c r="G418" i="36"/>
  <c r="I48" i="36"/>
  <c r="F48" i="36" s="1"/>
  <c r="H49" i="36" s="1"/>
  <c r="K49" i="36"/>
  <c r="J49" i="36"/>
  <c r="G49" i="36"/>
  <c r="I49" i="36" s="1"/>
  <c r="L55" i="36"/>
  <c r="D55" i="36"/>
  <c r="E56" i="36"/>
  <c r="E425" i="36"/>
  <c r="L424" i="36"/>
  <c r="D424" i="36"/>
  <c r="M418" i="36" l="1"/>
  <c r="I418" i="36"/>
  <c r="F418" i="36" s="1"/>
  <c r="F49" i="36"/>
  <c r="H50" i="36" s="1"/>
  <c r="K50" i="36"/>
  <c r="J50" i="36"/>
  <c r="M49" i="36"/>
  <c r="E426" i="36"/>
  <c r="L425" i="36"/>
  <c r="D425" i="36"/>
  <c r="L56" i="36"/>
  <c r="D56" i="36"/>
  <c r="E57" i="36"/>
  <c r="G50" i="36" l="1"/>
  <c r="M50" i="36"/>
  <c r="I50" i="36"/>
  <c r="F50" i="36" s="1"/>
  <c r="H51" i="36" s="1"/>
  <c r="K419" i="36"/>
  <c r="G419" i="36"/>
  <c r="J419" i="36"/>
  <c r="H419" i="36"/>
  <c r="K51" i="36"/>
  <c r="J51" i="36"/>
  <c r="L57" i="36"/>
  <c r="D57" i="36"/>
  <c r="E58" i="36"/>
  <c r="E427" i="36"/>
  <c r="L426" i="36"/>
  <c r="D426" i="36"/>
  <c r="G51" i="36" l="1"/>
  <c r="K420" i="36"/>
  <c r="M419" i="36"/>
  <c r="I419" i="36"/>
  <c r="F419" i="36" s="1"/>
  <c r="I51" i="36"/>
  <c r="F51" i="36" s="1"/>
  <c r="G52" i="36" s="1"/>
  <c r="K52" i="36"/>
  <c r="J52" i="36"/>
  <c r="M51" i="36"/>
  <c r="E428" i="36"/>
  <c r="L427" i="36"/>
  <c r="D427" i="36"/>
  <c r="L58" i="36"/>
  <c r="D58" i="36"/>
  <c r="E59" i="36"/>
  <c r="H52" i="36" l="1"/>
  <c r="J420" i="36"/>
  <c r="H420" i="36"/>
  <c r="G420" i="36"/>
  <c r="I52" i="36"/>
  <c r="F52" i="36" s="1"/>
  <c r="H53" i="36" s="1"/>
  <c r="K53" i="36"/>
  <c r="J53" i="36"/>
  <c r="M52" i="36"/>
  <c r="L59" i="36"/>
  <c r="D59" i="36"/>
  <c r="E60" i="36"/>
  <c r="E429" i="36"/>
  <c r="L428" i="36"/>
  <c r="D428" i="36"/>
  <c r="I420" i="36" l="1"/>
  <c r="F420" i="36" s="1"/>
  <c r="K421" i="36"/>
  <c r="M420" i="36"/>
  <c r="G53" i="36"/>
  <c r="I53" i="36" s="1"/>
  <c r="F53" i="36" s="1"/>
  <c r="H54" i="36" s="1"/>
  <c r="K54" i="36"/>
  <c r="J54" i="36"/>
  <c r="M53" i="36"/>
  <c r="E430" i="36"/>
  <c r="L429" i="36"/>
  <c r="D429" i="36"/>
  <c r="L60" i="36"/>
  <c r="D60" i="36"/>
  <c r="E61" i="36"/>
  <c r="J421" i="36" l="1"/>
  <c r="H421" i="36"/>
  <c r="G421" i="36"/>
  <c r="G54" i="36"/>
  <c r="I54" i="36" s="1"/>
  <c r="F54" i="36" s="1"/>
  <c r="K55" i="36"/>
  <c r="J55" i="36"/>
  <c r="M54" i="36"/>
  <c r="L61" i="36"/>
  <c r="D61" i="36"/>
  <c r="E62" i="36"/>
  <c r="E431" i="36"/>
  <c r="L430" i="36"/>
  <c r="D430" i="36"/>
  <c r="K422" i="36" l="1"/>
  <c r="M421" i="36"/>
  <c r="I421" i="36"/>
  <c r="F421" i="36" s="1"/>
  <c r="H55" i="36"/>
  <c r="G55" i="36"/>
  <c r="I55" i="36" s="1"/>
  <c r="F55" i="36" s="1"/>
  <c r="G56" i="36" s="1"/>
  <c r="J56" i="36"/>
  <c r="K56" i="36"/>
  <c r="M55" i="36"/>
  <c r="E432" i="36"/>
  <c r="L431" i="36"/>
  <c r="D431" i="36"/>
  <c r="L62" i="36"/>
  <c r="D62" i="36"/>
  <c r="E63" i="36"/>
  <c r="H56" i="36" l="1"/>
  <c r="H422" i="36"/>
  <c r="G422" i="36"/>
  <c r="J422" i="36"/>
  <c r="I422" i="36" s="1"/>
  <c r="F422" i="36" s="1"/>
  <c r="M56" i="36"/>
  <c r="I56" i="36"/>
  <c r="F56" i="36" s="1"/>
  <c r="L63" i="36"/>
  <c r="D63" i="36"/>
  <c r="E64" i="36"/>
  <c r="E433" i="36"/>
  <c r="L432" i="36"/>
  <c r="D432" i="36"/>
  <c r="H423" i="36" l="1"/>
  <c r="J423" i="36"/>
  <c r="G423" i="36"/>
  <c r="K424" i="36" s="1"/>
  <c r="K423" i="36"/>
  <c r="M422" i="36"/>
  <c r="K57" i="36"/>
  <c r="J57" i="36"/>
  <c r="H57" i="36"/>
  <c r="G57" i="36"/>
  <c r="E434" i="36"/>
  <c r="L433" i="36"/>
  <c r="D433" i="36"/>
  <c r="L64" i="36"/>
  <c r="D64" i="36"/>
  <c r="E65" i="36"/>
  <c r="M423" i="36" l="1"/>
  <c r="I423" i="36"/>
  <c r="F423" i="36" s="1"/>
  <c r="I57" i="36"/>
  <c r="F57" i="36" s="1"/>
  <c r="G58" i="36" s="1"/>
  <c r="K58" i="36"/>
  <c r="J58" i="36"/>
  <c r="M57" i="36"/>
  <c r="L65" i="36"/>
  <c r="D65" i="36"/>
  <c r="E66" i="36"/>
  <c r="E435" i="36"/>
  <c r="L434" i="36"/>
  <c r="D434" i="36"/>
  <c r="I58" i="36" l="1"/>
  <c r="F58" i="36" s="1"/>
  <c r="H58" i="36"/>
  <c r="J424" i="36"/>
  <c r="H424" i="36"/>
  <c r="G424" i="36"/>
  <c r="K59" i="36"/>
  <c r="J59" i="36"/>
  <c r="G59" i="36"/>
  <c r="I59" i="36" s="1"/>
  <c r="F59" i="36" s="1"/>
  <c r="H59" i="36"/>
  <c r="M58" i="36"/>
  <c r="E436" i="36"/>
  <c r="L435" i="36"/>
  <c r="D435" i="36"/>
  <c r="L66" i="36"/>
  <c r="D66" i="36"/>
  <c r="E67" i="36"/>
  <c r="K425" i="36" l="1"/>
  <c r="M424" i="36"/>
  <c r="I424" i="36"/>
  <c r="F424" i="36" s="1"/>
  <c r="K60" i="36"/>
  <c r="J60" i="36"/>
  <c r="G60" i="36"/>
  <c r="H60" i="36"/>
  <c r="M59" i="36"/>
  <c r="L67" i="36"/>
  <c r="D67" i="36"/>
  <c r="E68" i="36"/>
  <c r="E437" i="36"/>
  <c r="L436" i="36"/>
  <c r="D436" i="36"/>
  <c r="M60" i="36" l="1"/>
  <c r="J425" i="36"/>
  <c r="G425" i="36"/>
  <c r="H425" i="36"/>
  <c r="I60" i="36"/>
  <c r="F60" i="36" s="1"/>
  <c r="G61" i="36" s="1"/>
  <c r="K61" i="36"/>
  <c r="J61" i="36"/>
  <c r="L68" i="36"/>
  <c r="D68" i="36"/>
  <c r="E69" i="36"/>
  <c r="E438" i="36"/>
  <c r="L437" i="36"/>
  <c r="D437" i="36"/>
  <c r="H61" i="36" l="1"/>
  <c r="I425" i="36"/>
  <c r="F425" i="36" s="1"/>
  <c r="J426" i="36" s="1"/>
  <c r="G426" i="36"/>
  <c r="M425" i="36"/>
  <c r="K426" i="36"/>
  <c r="I61" i="36"/>
  <c r="F61" i="36" s="1"/>
  <c r="G62" i="36" s="1"/>
  <c r="J62" i="36"/>
  <c r="K62" i="36"/>
  <c r="M61" i="36"/>
  <c r="L69" i="36"/>
  <c r="D69" i="36"/>
  <c r="E70" i="36"/>
  <c r="E439" i="36"/>
  <c r="L438" i="36"/>
  <c r="D438" i="36"/>
  <c r="I426" i="36" l="1"/>
  <c r="F426" i="36" s="1"/>
  <c r="H426" i="36"/>
  <c r="M426" i="36" s="1"/>
  <c r="H62" i="36"/>
  <c r="J427" i="36"/>
  <c r="G427" i="36"/>
  <c r="H427" i="36"/>
  <c r="K427" i="36"/>
  <c r="M62" i="36"/>
  <c r="I62" i="36"/>
  <c r="F62" i="36" s="1"/>
  <c r="E440" i="36"/>
  <c r="L439" i="36"/>
  <c r="D439" i="36"/>
  <c r="L70" i="36"/>
  <c r="D70" i="36"/>
  <c r="E71" i="36"/>
  <c r="I427" i="36" l="1"/>
  <c r="F427" i="36" s="1"/>
  <c r="H428" i="36" s="1"/>
  <c r="J428" i="36"/>
  <c r="K428" i="36"/>
  <c r="M427" i="36"/>
  <c r="K63" i="36"/>
  <c r="J63" i="36"/>
  <c r="G63" i="36"/>
  <c r="I63" i="36" s="1"/>
  <c r="F63" i="36" s="1"/>
  <c r="H63" i="36"/>
  <c r="L71" i="36"/>
  <c r="D71" i="36"/>
  <c r="E72" i="36"/>
  <c r="E441" i="36"/>
  <c r="L440" i="36"/>
  <c r="D440" i="36"/>
  <c r="G428" i="36" l="1"/>
  <c r="M428" i="36" s="1"/>
  <c r="K429" i="36"/>
  <c r="J64" i="36"/>
  <c r="K64" i="36"/>
  <c r="H64" i="36"/>
  <c r="G64" i="36"/>
  <c r="M63" i="36"/>
  <c r="E442" i="36"/>
  <c r="L441" i="36"/>
  <c r="L72" i="36"/>
  <c r="E73" i="36"/>
  <c r="I428" i="36" l="1"/>
  <c r="F428" i="36" s="1"/>
  <c r="M64" i="36"/>
  <c r="I64" i="36"/>
  <c r="F64" i="36" s="1"/>
  <c r="H65" i="36" s="1"/>
  <c r="J65" i="36"/>
  <c r="K65" i="36"/>
  <c r="E443" i="36"/>
  <c r="L442" i="36"/>
  <c r="D442" i="36"/>
  <c r="L73" i="36"/>
  <c r="D73" i="36"/>
  <c r="E74" i="36"/>
  <c r="G429" i="36" l="1"/>
  <c r="J429" i="36"/>
  <c r="I429" i="36" s="1"/>
  <c r="F429" i="36" s="1"/>
  <c r="H430" i="36" s="1"/>
  <c r="H429" i="36"/>
  <c r="G430" i="36"/>
  <c r="G65" i="36"/>
  <c r="I65" i="36"/>
  <c r="F65" i="36" s="1"/>
  <c r="M65" i="36"/>
  <c r="L74" i="36"/>
  <c r="D74" i="36"/>
  <c r="E75" i="36"/>
  <c r="E444" i="36"/>
  <c r="L443" i="36"/>
  <c r="D443" i="36"/>
  <c r="J430" i="36" l="1"/>
  <c r="I430" i="36" s="1"/>
  <c r="F430" i="36" s="1"/>
  <c r="K430" i="36"/>
  <c r="M429" i="36"/>
  <c r="K431" i="36"/>
  <c r="M430" i="36"/>
  <c r="K66" i="36"/>
  <c r="J66" i="36"/>
  <c r="H66" i="36"/>
  <c r="G66" i="36"/>
  <c r="E445" i="36"/>
  <c r="L444" i="36"/>
  <c r="D444" i="36"/>
  <c r="L75" i="36"/>
  <c r="D75" i="36"/>
  <c r="E76" i="36"/>
  <c r="J431" i="36" l="1"/>
  <c r="G431" i="36"/>
  <c r="H431" i="36"/>
  <c r="M66" i="36"/>
  <c r="I66" i="36"/>
  <c r="F66" i="36" s="1"/>
  <c r="L76" i="36"/>
  <c r="D76" i="36"/>
  <c r="E77" i="36"/>
  <c r="E446" i="36"/>
  <c r="L445" i="36"/>
  <c r="D445" i="36"/>
  <c r="I431" i="36" l="1"/>
  <c r="F431" i="36" s="1"/>
  <c r="G432" i="36" s="1"/>
  <c r="K433" i="36" s="1"/>
  <c r="M431" i="36"/>
  <c r="H432" i="36"/>
  <c r="K432" i="36"/>
  <c r="K67" i="36"/>
  <c r="J67" i="36"/>
  <c r="H67" i="36"/>
  <c r="G67" i="36"/>
  <c r="L77" i="36"/>
  <c r="D77" i="36"/>
  <c r="E78" i="36"/>
  <c r="E447" i="36"/>
  <c r="L446" i="36"/>
  <c r="D446" i="36"/>
  <c r="J432" i="36" l="1"/>
  <c r="I432" i="36" s="1"/>
  <c r="F432" i="36" s="1"/>
  <c r="M432" i="36"/>
  <c r="M67" i="36"/>
  <c r="I67" i="36"/>
  <c r="F67" i="36" s="1"/>
  <c r="E448" i="36"/>
  <c r="L447" i="36"/>
  <c r="D447" i="36"/>
  <c r="L78" i="36"/>
  <c r="D78" i="36"/>
  <c r="E79" i="36"/>
  <c r="G433" i="36" l="1"/>
  <c r="J433" i="36"/>
  <c r="H433" i="36"/>
  <c r="K68" i="36"/>
  <c r="J68" i="36"/>
  <c r="H68" i="36"/>
  <c r="G68" i="36"/>
  <c r="E449" i="36"/>
  <c r="L448" i="36"/>
  <c r="D448" i="36"/>
  <c r="L79" i="36"/>
  <c r="D79" i="36"/>
  <c r="E80" i="36"/>
  <c r="K434" i="36" l="1"/>
  <c r="M433" i="36"/>
  <c r="I433" i="36"/>
  <c r="F433" i="36" s="1"/>
  <c r="M68" i="36"/>
  <c r="I68" i="36"/>
  <c r="F68" i="36" s="1"/>
  <c r="E450" i="36"/>
  <c r="L449" i="36"/>
  <c r="D449" i="36"/>
  <c r="L80" i="36"/>
  <c r="D80" i="36"/>
  <c r="E81" i="36"/>
  <c r="G434" i="36" l="1"/>
  <c r="H434" i="36"/>
  <c r="J434" i="36"/>
  <c r="K69" i="36"/>
  <c r="J69" i="36"/>
  <c r="H69" i="36"/>
  <c r="G69" i="36"/>
  <c r="E451" i="36"/>
  <c r="L450" i="36"/>
  <c r="D450" i="36"/>
  <c r="L81" i="36"/>
  <c r="D81" i="36"/>
  <c r="E82" i="36"/>
  <c r="K435" i="36" l="1"/>
  <c r="I434" i="36"/>
  <c r="F434" i="36" s="1"/>
  <c r="M434" i="36"/>
  <c r="I69" i="36"/>
  <c r="F69" i="36" s="1"/>
  <c r="H70" i="36" s="1"/>
  <c r="K70" i="36"/>
  <c r="J70" i="36"/>
  <c r="M69" i="36"/>
  <c r="L82" i="36"/>
  <c r="D82" i="36"/>
  <c r="E83" i="36"/>
  <c r="E452" i="36"/>
  <c r="L451" i="36"/>
  <c r="D451" i="36"/>
  <c r="G70" i="36" l="1"/>
  <c r="G435" i="36"/>
  <c r="H435" i="36"/>
  <c r="J435" i="36"/>
  <c r="I70" i="36"/>
  <c r="F70" i="36" s="1"/>
  <c r="H71" i="36" s="1"/>
  <c r="J71" i="36"/>
  <c r="K71" i="36"/>
  <c r="M71" i="36" s="1"/>
  <c r="M70" i="36"/>
  <c r="E453" i="36"/>
  <c r="L452" i="36"/>
  <c r="D452" i="36"/>
  <c r="L83" i="36"/>
  <c r="D83" i="36"/>
  <c r="E84" i="36"/>
  <c r="K436" i="36" l="1"/>
  <c r="M435" i="36"/>
  <c r="I435" i="36"/>
  <c r="F435" i="36" s="1"/>
  <c r="G71" i="36"/>
  <c r="I71" i="36" s="1"/>
  <c r="F71" i="36" s="1"/>
  <c r="L84" i="36"/>
  <c r="D84" i="36"/>
  <c r="E85" i="36"/>
  <c r="E454" i="36"/>
  <c r="L453" i="36"/>
  <c r="D453" i="36"/>
  <c r="G436" i="36" l="1"/>
  <c r="H436" i="36"/>
  <c r="J436" i="36"/>
  <c r="J72" i="36"/>
  <c r="K72" i="36"/>
  <c r="G72" i="36"/>
  <c r="H72" i="36"/>
  <c r="L85" i="36"/>
  <c r="D85" i="36"/>
  <c r="E86" i="36"/>
  <c r="E455" i="36"/>
  <c r="L454" i="36"/>
  <c r="D454" i="36"/>
  <c r="K437" i="36" l="1"/>
  <c r="M436" i="36"/>
  <c r="I436" i="36"/>
  <c r="F436" i="36" s="1"/>
  <c r="M72" i="36"/>
  <c r="D72" i="36" s="1"/>
  <c r="I72" i="36"/>
  <c r="F72" i="36" s="1"/>
  <c r="L86" i="36"/>
  <c r="D86" i="36"/>
  <c r="E87" i="36"/>
  <c r="E456" i="36"/>
  <c r="L455" i="36"/>
  <c r="D455" i="36"/>
  <c r="J437" i="36" l="1"/>
  <c r="G437" i="36"/>
  <c r="H437" i="36"/>
  <c r="J73" i="36"/>
  <c r="K73" i="36"/>
  <c r="H73" i="36"/>
  <c r="G73" i="36"/>
  <c r="E457" i="36"/>
  <c r="L456" i="36"/>
  <c r="D456" i="36"/>
  <c r="L87" i="36"/>
  <c r="D87" i="36"/>
  <c r="E88" i="36"/>
  <c r="I437" i="36" l="1"/>
  <c r="F437" i="36" s="1"/>
  <c r="G438" i="36" s="1"/>
  <c r="K438" i="36"/>
  <c r="M437" i="36"/>
  <c r="M73" i="36"/>
  <c r="I73" i="36"/>
  <c r="F73" i="36" s="1"/>
  <c r="L88" i="36"/>
  <c r="D88" i="36"/>
  <c r="E89" i="36"/>
  <c r="E458" i="36"/>
  <c r="L457" i="36"/>
  <c r="D457" i="36"/>
  <c r="J438" i="36" l="1"/>
  <c r="H438" i="36"/>
  <c r="M438" i="36" s="1"/>
  <c r="K439" i="36"/>
  <c r="I438" i="36"/>
  <c r="F438" i="36" s="1"/>
  <c r="K74" i="36"/>
  <c r="J74" i="36"/>
  <c r="G74" i="36"/>
  <c r="H74" i="36"/>
  <c r="E459" i="36"/>
  <c r="L458" i="36"/>
  <c r="D458" i="36"/>
  <c r="L89" i="36"/>
  <c r="D89" i="36"/>
  <c r="E90" i="36"/>
  <c r="I74" i="36" l="1"/>
  <c r="F74" i="36" s="1"/>
  <c r="G75" i="36" s="1"/>
  <c r="G439" i="36"/>
  <c r="J439" i="36"/>
  <c r="H439" i="36"/>
  <c r="K75" i="36"/>
  <c r="J75" i="36"/>
  <c r="H75" i="36"/>
  <c r="M74" i="36"/>
  <c r="L90" i="36"/>
  <c r="D90" i="36"/>
  <c r="E91" i="36"/>
  <c r="E460" i="36"/>
  <c r="L459" i="36"/>
  <c r="D459" i="36"/>
  <c r="K440" i="36" l="1"/>
  <c r="M439" i="36"/>
  <c r="I439" i="36"/>
  <c r="F439" i="36" s="1"/>
  <c r="I75" i="36"/>
  <c r="F75" i="36" s="1"/>
  <c r="H76" i="36" s="1"/>
  <c r="K76" i="36"/>
  <c r="J76" i="36"/>
  <c r="M75" i="36"/>
  <c r="L91" i="36"/>
  <c r="D91" i="36"/>
  <c r="E92" i="36"/>
  <c r="E461" i="36"/>
  <c r="L460" i="36"/>
  <c r="D460" i="36"/>
  <c r="G76" i="36" l="1"/>
  <c r="I76" i="36" s="1"/>
  <c r="F76" i="36" s="1"/>
  <c r="G440" i="36"/>
  <c r="H440" i="36"/>
  <c r="J440" i="36"/>
  <c r="M76" i="36"/>
  <c r="L92" i="36"/>
  <c r="D92" i="36"/>
  <c r="E93" i="36"/>
  <c r="E462" i="36"/>
  <c r="L461" i="36"/>
  <c r="D461" i="36"/>
  <c r="I440" i="36" l="1"/>
  <c r="F440" i="36" s="1"/>
  <c r="H441" i="36" s="1"/>
  <c r="K441" i="36"/>
  <c r="M440" i="36"/>
  <c r="J77" i="36"/>
  <c r="K77" i="36"/>
  <c r="G77" i="36"/>
  <c r="H77" i="36"/>
  <c r="E463" i="36"/>
  <c r="L462" i="36"/>
  <c r="D462" i="36"/>
  <c r="L93" i="36"/>
  <c r="D93" i="36"/>
  <c r="E94" i="36"/>
  <c r="G441" i="36" l="1"/>
  <c r="M441" i="36" s="1"/>
  <c r="D441" i="36" s="1"/>
  <c r="J441" i="36"/>
  <c r="M77" i="36"/>
  <c r="I77" i="36"/>
  <c r="F77" i="36" s="1"/>
  <c r="L94" i="36"/>
  <c r="D94" i="36"/>
  <c r="E95" i="36"/>
  <c r="E464" i="36"/>
  <c r="L463" i="36"/>
  <c r="D463" i="36"/>
  <c r="I441" i="36" l="1"/>
  <c r="F441" i="36" s="1"/>
  <c r="H442" i="36" s="1"/>
  <c r="K442" i="36"/>
  <c r="G442" i="36"/>
  <c r="K78" i="36"/>
  <c r="J78" i="36"/>
  <c r="H78" i="36"/>
  <c r="G78" i="36"/>
  <c r="L95" i="36"/>
  <c r="D95" i="36"/>
  <c r="E96" i="36"/>
  <c r="E465" i="36"/>
  <c r="L464" i="36"/>
  <c r="D464" i="36"/>
  <c r="J442" i="36" l="1"/>
  <c r="I442" i="36" s="1"/>
  <c r="F442" i="36" s="1"/>
  <c r="K443" i="36"/>
  <c r="M442" i="36"/>
  <c r="I78" i="36"/>
  <c r="F78" i="36" s="1"/>
  <c r="H79" i="36" s="1"/>
  <c r="K79" i="36"/>
  <c r="J79" i="36"/>
  <c r="M78" i="36"/>
  <c r="E466" i="36"/>
  <c r="L465" i="36"/>
  <c r="D465" i="36"/>
  <c r="L96" i="36"/>
  <c r="D96" i="36"/>
  <c r="E97" i="36"/>
  <c r="H443" i="36" l="1"/>
  <c r="J443" i="36"/>
  <c r="G443" i="36"/>
  <c r="G79" i="36"/>
  <c r="M79" i="36"/>
  <c r="I79" i="36"/>
  <c r="F79" i="36" s="1"/>
  <c r="L97" i="36"/>
  <c r="D97" i="36"/>
  <c r="E98" i="36"/>
  <c r="E467" i="36"/>
  <c r="L466" i="36"/>
  <c r="D466" i="36"/>
  <c r="K444" i="36" l="1"/>
  <c r="M443" i="36"/>
  <c r="I443" i="36"/>
  <c r="F443" i="36" s="1"/>
  <c r="K80" i="36"/>
  <c r="J80" i="36"/>
  <c r="G80" i="36"/>
  <c r="H80" i="36"/>
  <c r="E468" i="36"/>
  <c r="L467" i="36"/>
  <c r="D467" i="36"/>
  <c r="L98" i="36"/>
  <c r="D98" i="36"/>
  <c r="E99" i="36"/>
  <c r="J444" i="36" l="1"/>
  <c r="H444" i="36"/>
  <c r="G444" i="36"/>
  <c r="I80" i="36"/>
  <c r="F80" i="36" s="1"/>
  <c r="G81" i="36" s="1"/>
  <c r="J81" i="36"/>
  <c r="K81" i="36"/>
  <c r="M80" i="36"/>
  <c r="E469" i="36"/>
  <c r="L468" i="36"/>
  <c r="D468" i="36"/>
  <c r="L99" i="36"/>
  <c r="D99" i="36"/>
  <c r="E100" i="36"/>
  <c r="I444" i="36" l="1"/>
  <c r="F444" i="36" s="1"/>
  <c r="G445" i="36"/>
  <c r="K446" i="36" s="1"/>
  <c r="J445" i="36"/>
  <c r="H445" i="36"/>
  <c r="I81" i="36"/>
  <c r="F81" i="36" s="1"/>
  <c r="G82" i="36" s="1"/>
  <c r="K445" i="36"/>
  <c r="M444" i="36"/>
  <c r="H81" i="36"/>
  <c r="K82" i="36"/>
  <c r="J82" i="36"/>
  <c r="M81" i="36"/>
  <c r="L100" i="36"/>
  <c r="D100" i="36"/>
  <c r="E101" i="36"/>
  <c r="E470" i="36"/>
  <c r="L469" i="36"/>
  <c r="D469" i="36"/>
  <c r="H82" i="36" l="1"/>
  <c r="M445" i="36"/>
  <c r="I445" i="36"/>
  <c r="F445" i="36" s="1"/>
  <c r="M82" i="36"/>
  <c r="I82" i="36"/>
  <c r="F82" i="36" s="1"/>
  <c r="E471" i="36"/>
  <c r="L470" i="36"/>
  <c r="D470" i="36"/>
  <c r="L101" i="36"/>
  <c r="D101" i="36"/>
  <c r="E102" i="36"/>
  <c r="J446" i="36" l="1"/>
  <c r="H446" i="36"/>
  <c r="G446" i="36"/>
  <c r="J83" i="36"/>
  <c r="K83" i="36"/>
  <c r="G83" i="36"/>
  <c r="H83" i="36"/>
  <c r="L102" i="36"/>
  <c r="D102" i="36"/>
  <c r="E103" i="36"/>
  <c r="E472" i="36"/>
  <c r="L471" i="36"/>
  <c r="D471" i="36"/>
  <c r="I446" i="36" l="1"/>
  <c r="F446" i="36" s="1"/>
  <c r="H447" i="36" s="1"/>
  <c r="J447" i="36"/>
  <c r="G447" i="36"/>
  <c r="K447" i="36"/>
  <c r="M446" i="36"/>
  <c r="M83" i="36"/>
  <c r="I83" i="36"/>
  <c r="F83" i="36" s="1"/>
  <c r="E473" i="36"/>
  <c r="L472" i="36"/>
  <c r="D472" i="36"/>
  <c r="L103" i="36"/>
  <c r="D103" i="36"/>
  <c r="E104" i="36"/>
  <c r="M447" i="36" l="1"/>
  <c r="I447" i="36"/>
  <c r="F447" i="36" s="1"/>
  <c r="H448" i="36" s="1"/>
  <c r="G448" i="36"/>
  <c r="K448" i="36"/>
  <c r="K84" i="36"/>
  <c r="J84" i="36"/>
  <c r="H84" i="36"/>
  <c r="G84" i="36"/>
  <c r="E474" i="36"/>
  <c r="L473" i="36"/>
  <c r="D473" i="36"/>
  <c r="L104" i="36"/>
  <c r="D104" i="36"/>
  <c r="E105" i="36"/>
  <c r="J448" i="36" l="1"/>
  <c r="I448" i="36" s="1"/>
  <c r="F448" i="36" s="1"/>
  <c r="K449" i="36"/>
  <c r="M448" i="36"/>
  <c r="M84" i="36"/>
  <c r="I84" i="36"/>
  <c r="F84" i="36" s="1"/>
  <c r="H85" i="36" s="1"/>
  <c r="K85" i="36"/>
  <c r="J85" i="36"/>
  <c r="L105" i="36"/>
  <c r="D105" i="36"/>
  <c r="E106" i="36"/>
  <c r="E475" i="36"/>
  <c r="L474" i="36"/>
  <c r="D474" i="36"/>
  <c r="G449" i="36" l="1"/>
  <c r="H449" i="36"/>
  <c r="J449" i="36"/>
  <c r="G85" i="36"/>
  <c r="M85" i="36"/>
  <c r="I85" i="36"/>
  <c r="F85" i="36" s="1"/>
  <c r="L106" i="36"/>
  <c r="D106" i="36"/>
  <c r="E107" i="36"/>
  <c r="E476" i="36"/>
  <c r="L475" i="36"/>
  <c r="D475" i="36"/>
  <c r="K450" i="36" l="1"/>
  <c r="M449" i="36"/>
  <c r="I449" i="36"/>
  <c r="F449" i="36" s="1"/>
  <c r="K86" i="36"/>
  <c r="J86" i="36"/>
  <c r="H86" i="36"/>
  <c r="G86" i="36"/>
  <c r="E477" i="36"/>
  <c r="L476" i="36"/>
  <c r="D476" i="36"/>
  <c r="L107" i="36"/>
  <c r="D107" i="36"/>
  <c r="E108" i="36"/>
  <c r="G450" i="36" l="1"/>
  <c r="J450" i="36"/>
  <c r="H450" i="36"/>
  <c r="I86" i="36"/>
  <c r="F86" i="36" s="1"/>
  <c r="H87" i="36" s="1"/>
  <c r="K87" i="36"/>
  <c r="J87" i="36"/>
  <c r="M86" i="36"/>
  <c r="E478" i="36"/>
  <c r="L477" i="36"/>
  <c r="D477" i="36"/>
  <c r="L108" i="36"/>
  <c r="D108" i="36"/>
  <c r="E109" i="36"/>
  <c r="G87" i="36" l="1"/>
  <c r="I87" i="36" s="1"/>
  <c r="F87" i="36" s="1"/>
  <c r="K451" i="36"/>
  <c r="M450" i="36"/>
  <c r="I450" i="36"/>
  <c r="F450" i="36" s="1"/>
  <c r="K88" i="36"/>
  <c r="J88" i="36"/>
  <c r="M87" i="36"/>
  <c r="L109" i="36"/>
  <c r="D109" i="36"/>
  <c r="E110" i="36"/>
  <c r="E479" i="36"/>
  <c r="L478" i="36"/>
  <c r="D478" i="36"/>
  <c r="H88" i="36" l="1"/>
  <c r="G88" i="36"/>
  <c r="J451" i="36"/>
  <c r="H451" i="36"/>
  <c r="G451" i="36"/>
  <c r="M88" i="36"/>
  <c r="I88" i="36"/>
  <c r="F88" i="36" s="1"/>
  <c r="L110" i="36"/>
  <c r="D110" i="36"/>
  <c r="E111" i="36"/>
  <c r="E480" i="36"/>
  <c r="L479" i="36"/>
  <c r="D479" i="36"/>
  <c r="I451" i="36" l="1"/>
  <c r="F451" i="36" s="1"/>
  <c r="G452" i="36" s="1"/>
  <c r="K452" i="36"/>
  <c r="M451" i="36"/>
  <c r="K89" i="36"/>
  <c r="J89" i="36"/>
  <c r="H89" i="36"/>
  <c r="G89" i="36"/>
  <c r="E481" i="36"/>
  <c r="L480" i="36"/>
  <c r="D480" i="36"/>
  <c r="L111" i="36"/>
  <c r="D111" i="36"/>
  <c r="E112" i="36"/>
  <c r="H452" i="36" l="1"/>
  <c r="M452" i="36"/>
  <c r="J452" i="36"/>
  <c r="I452" i="36" s="1"/>
  <c r="F452" i="36" s="1"/>
  <c r="H453" i="36" s="1"/>
  <c r="I89" i="36"/>
  <c r="F89" i="36" s="1"/>
  <c r="G90" i="36" s="1"/>
  <c r="K453" i="36"/>
  <c r="K90" i="36"/>
  <c r="J90" i="36"/>
  <c r="H90" i="36"/>
  <c r="M89" i="36"/>
  <c r="L112" i="36"/>
  <c r="D112" i="36"/>
  <c r="E113" i="36"/>
  <c r="E482" i="36"/>
  <c r="L481" i="36"/>
  <c r="D481" i="36"/>
  <c r="J453" i="36" l="1"/>
  <c r="G453" i="36"/>
  <c r="K454" i="36" s="1"/>
  <c r="M90" i="36"/>
  <c r="I90" i="36"/>
  <c r="F90" i="36" s="1"/>
  <c r="L113" i="36"/>
  <c r="J113" i="36" s="1"/>
  <c r="D113" i="36"/>
  <c r="E114" i="36"/>
  <c r="E483" i="36"/>
  <c r="L482" i="36"/>
  <c r="D482" i="36"/>
  <c r="I453" i="36" l="1"/>
  <c r="F453" i="36" s="1"/>
  <c r="M453" i="36"/>
  <c r="K113" i="36"/>
  <c r="K91" i="36"/>
  <c r="J91" i="36"/>
  <c r="H91" i="36"/>
  <c r="G91" i="36"/>
  <c r="E484" i="36"/>
  <c r="L483" i="36"/>
  <c r="D483" i="36"/>
  <c r="L114" i="36"/>
  <c r="J114" i="36" s="1"/>
  <c r="D114" i="36"/>
  <c r="E115" i="36"/>
  <c r="K114" i="36"/>
  <c r="G454" i="36" l="1"/>
  <c r="J454" i="36"/>
  <c r="I454" i="36" s="1"/>
  <c r="F454" i="36" s="1"/>
  <c r="G455" i="36" s="1"/>
  <c r="H454" i="36"/>
  <c r="J455" i="36"/>
  <c r="I91" i="36"/>
  <c r="F91" i="36" s="1"/>
  <c r="K92" i="36"/>
  <c r="J92" i="36"/>
  <c r="H92" i="36"/>
  <c r="G92" i="36"/>
  <c r="M91" i="36"/>
  <c r="L115" i="36"/>
  <c r="K115" i="36" s="1"/>
  <c r="J115" i="36"/>
  <c r="D115" i="36"/>
  <c r="E116" i="36"/>
  <c r="E485" i="36"/>
  <c r="L484" i="36"/>
  <c r="D484" i="36"/>
  <c r="I455" i="36" l="1"/>
  <c r="F455" i="36" s="1"/>
  <c r="J456" i="36" s="1"/>
  <c r="H455" i="36"/>
  <c r="M455" i="36" s="1"/>
  <c r="K455" i="36"/>
  <c r="M454" i="36"/>
  <c r="H456" i="36"/>
  <c r="G456" i="36"/>
  <c r="M456" i="36" s="1"/>
  <c r="K456" i="36"/>
  <c r="M92" i="36"/>
  <c r="I92" i="36"/>
  <c r="F92" i="36" s="1"/>
  <c r="E486" i="36"/>
  <c r="L485" i="36"/>
  <c r="D485" i="36"/>
  <c r="L116" i="36"/>
  <c r="J116" i="36"/>
  <c r="D116" i="36"/>
  <c r="E117" i="36"/>
  <c r="K116" i="36"/>
  <c r="I456" i="36" l="1"/>
  <c r="F456" i="36" s="1"/>
  <c r="G457" i="36" s="1"/>
  <c r="H457" i="36"/>
  <c r="J457" i="36"/>
  <c r="K457" i="36"/>
  <c r="K93" i="36"/>
  <c r="J93" i="36"/>
  <c r="G93" i="36"/>
  <c r="H93" i="36"/>
  <c r="L117" i="36"/>
  <c r="J117" i="36"/>
  <c r="D117" i="36"/>
  <c r="E118" i="36"/>
  <c r="K117" i="36"/>
  <c r="E487" i="36"/>
  <c r="L486" i="36"/>
  <c r="D486" i="36"/>
  <c r="M457" i="36" l="1"/>
  <c r="I457" i="36"/>
  <c r="F457" i="36" s="1"/>
  <c r="G458" i="36" s="1"/>
  <c r="K458" i="36"/>
  <c r="M93" i="36"/>
  <c r="I93" i="36"/>
  <c r="F93" i="36" s="1"/>
  <c r="E488" i="36"/>
  <c r="L487" i="36"/>
  <c r="D487" i="36"/>
  <c r="L118" i="36"/>
  <c r="J118" i="36"/>
  <c r="D118" i="36"/>
  <c r="E119" i="36"/>
  <c r="K118" i="36"/>
  <c r="H458" i="36" l="1"/>
  <c r="M458" i="36" s="1"/>
  <c r="J458" i="36"/>
  <c r="K459" i="36"/>
  <c r="I458" i="36"/>
  <c r="F458" i="36" s="1"/>
  <c r="J94" i="36"/>
  <c r="K94" i="36"/>
  <c r="G94" i="36"/>
  <c r="H94" i="36"/>
  <c r="E489" i="36"/>
  <c r="L488" i="36"/>
  <c r="D488" i="36"/>
  <c r="L119" i="36"/>
  <c r="J119" i="36" s="1"/>
  <c r="D119" i="36"/>
  <c r="E120" i="36"/>
  <c r="K119" i="36"/>
  <c r="J459" i="36" l="1"/>
  <c r="H459" i="36"/>
  <c r="G459" i="36"/>
  <c r="M94" i="36"/>
  <c r="I94" i="36"/>
  <c r="F94" i="36" s="1"/>
  <c r="L120" i="36"/>
  <c r="J120" i="36" s="1"/>
  <c r="D120" i="36"/>
  <c r="E121" i="36"/>
  <c r="K120" i="36"/>
  <c r="E490" i="36"/>
  <c r="L489" i="36"/>
  <c r="D489" i="36"/>
  <c r="K460" i="36" l="1"/>
  <c r="M459" i="36"/>
  <c r="I459" i="36"/>
  <c r="F459" i="36" s="1"/>
  <c r="K95" i="36"/>
  <c r="J95" i="36"/>
  <c r="G95" i="36"/>
  <c r="H95" i="36"/>
  <c r="L121" i="36"/>
  <c r="J121" i="36" s="1"/>
  <c r="D121" i="36"/>
  <c r="E122" i="36"/>
  <c r="K121" i="36"/>
  <c r="E491" i="36"/>
  <c r="L490" i="36"/>
  <c r="D490" i="36"/>
  <c r="G460" i="36" l="1"/>
  <c r="J460" i="36"/>
  <c r="H460" i="36"/>
  <c r="M95" i="36"/>
  <c r="I95" i="36"/>
  <c r="F95" i="36" s="1"/>
  <c r="L122" i="36"/>
  <c r="J122" i="36" s="1"/>
  <c r="D122" i="36"/>
  <c r="E123" i="36"/>
  <c r="K122" i="36"/>
  <c r="E492" i="36"/>
  <c r="L491" i="36"/>
  <c r="D491" i="36"/>
  <c r="I460" i="36" l="1"/>
  <c r="F460" i="36" s="1"/>
  <c r="G461" i="36" s="1"/>
  <c r="K462" i="36" s="1"/>
  <c r="H461" i="36"/>
  <c r="K461" i="36"/>
  <c r="M460" i="36"/>
  <c r="J96" i="36"/>
  <c r="K96" i="36"/>
  <c r="G96" i="36"/>
  <c r="H96" i="36"/>
  <c r="E493" i="36"/>
  <c r="L492" i="36"/>
  <c r="D492" i="36"/>
  <c r="L123" i="36"/>
  <c r="J123" i="36" s="1"/>
  <c r="D123" i="36"/>
  <c r="E124" i="36"/>
  <c r="M461" i="36" l="1"/>
  <c r="J461" i="36"/>
  <c r="I461" i="36" s="1"/>
  <c r="F461" i="36" s="1"/>
  <c r="J462" i="36" s="1"/>
  <c r="K123" i="36"/>
  <c r="I96" i="36"/>
  <c r="F96" i="36" s="1"/>
  <c r="M96" i="36"/>
  <c r="L124" i="36"/>
  <c r="K124" i="36" s="1"/>
  <c r="J124" i="36"/>
  <c r="D124" i="36"/>
  <c r="E125" i="36"/>
  <c r="E494" i="36"/>
  <c r="L493" i="36"/>
  <c r="D493" i="36"/>
  <c r="G462" i="36" l="1"/>
  <c r="H462" i="36"/>
  <c r="M462" i="36" s="1"/>
  <c r="K463" i="36"/>
  <c r="I462" i="36"/>
  <c r="F462" i="36" s="1"/>
  <c r="J97" i="36"/>
  <c r="K97" i="36"/>
  <c r="H97" i="36"/>
  <c r="G97" i="36"/>
  <c r="E495" i="36"/>
  <c r="L494" i="36"/>
  <c r="D494" i="36"/>
  <c r="L125" i="36"/>
  <c r="J125" i="36" s="1"/>
  <c r="D125" i="36"/>
  <c r="E126" i="36"/>
  <c r="K125" i="36"/>
  <c r="H463" i="36" l="1"/>
  <c r="J463" i="36"/>
  <c r="G463" i="36"/>
  <c r="M97" i="36"/>
  <c r="I97" i="36"/>
  <c r="F97" i="36" s="1"/>
  <c r="L126" i="36"/>
  <c r="J126" i="36" s="1"/>
  <c r="D126" i="36"/>
  <c r="E127" i="36"/>
  <c r="E496" i="36"/>
  <c r="L495" i="36"/>
  <c r="D495" i="36"/>
  <c r="K126" i="36" l="1"/>
  <c r="K464" i="36"/>
  <c r="M463" i="36"/>
  <c r="I463" i="36"/>
  <c r="F463" i="36" s="1"/>
  <c r="J98" i="36"/>
  <c r="K98" i="36"/>
  <c r="H98" i="36"/>
  <c r="G98" i="36"/>
  <c r="L127" i="36"/>
  <c r="J127" i="36" s="1"/>
  <c r="D127" i="36"/>
  <c r="E128" i="36"/>
  <c r="E497" i="36"/>
  <c r="L496" i="36"/>
  <c r="D496" i="36"/>
  <c r="K127" i="36" l="1"/>
  <c r="J464" i="36"/>
  <c r="H464" i="36"/>
  <c r="G464" i="36"/>
  <c r="I98" i="36"/>
  <c r="F98" i="36" s="1"/>
  <c r="H99" i="36" s="1"/>
  <c r="J99" i="36"/>
  <c r="K99" i="36"/>
  <c r="M98" i="36"/>
  <c r="E498" i="36"/>
  <c r="L497" i="36"/>
  <c r="D497" i="36"/>
  <c r="L128" i="36"/>
  <c r="J128" i="36" s="1"/>
  <c r="D128" i="36"/>
  <c r="E129" i="36"/>
  <c r="K465" i="36" l="1"/>
  <c r="M464" i="36"/>
  <c r="K128" i="36"/>
  <c r="I464" i="36"/>
  <c r="F464" i="36" s="1"/>
  <c r="G99" i="36"/>
  <c r="I99" i="36" s="1"/>
  <c r="F99" i="36" s="1"/>
  <c r="M99" i="36"/>
  <c r="L129" i="36"/>
  <c r="K129" i="36" s="1"/>
  <c r="J129" i="36"/>
  <c r="D129" i="36"/>
  <c r="E130" i="36"/>
  <c r="E499" i="36"/>
  <c r="L498" i="36"/>
  <c r="D498" i="36"/>
  <c r="H465" i="36" l="1"/>
  <c r="G465" i="36"/>
  <c r="J465" i="36"/>
  <c r="K100" i="36"/>
  <c r="J100" i="36"/>
  <c r="H100" i="36"/>
  <c r="G100" i="36"/>
  <c r="L130" i="36"/>
  <c r="K130" i="36" s="1"/>
  <c r="D130" i="36"/>
  <c r="E131" i="36"/>
  <c r="E500" i="36"/>
  <c r="L499" i="36"/>
  <c r="D499" i="36"/>
  <c r="J130" i="36" l="1"/>
  <c r="K466" i="36"/>
  <c r="M465" i="36"/>
  <c r="I465" i="36"/>
  <c r="F465" i="36" s="1"/>
  <c r="M100" i="36"/>
  <c r="I100" i="36"/>
  <c r="F100" i="36" s="1"/>
  <c r="E501" i="36"/>
  <c r="L500" i="36"/>
  <c r="D500" i="36"/>
  <c r="L131" i="36"/>
  <c r="K131" i="36" s="1"/>
  <c r="D131" i="36"/>
  <c r="E132" i="36"/>
  <c r="J131" i="36" l="1"/>
  <c r="J466" i="36"/>
  <c r="G466" i="36"/>
  <c r="H466" i="36"/>
  <c r="J101" i="36"/>
  <c r="K101" i="36"/>
  <c r="H101" i="36"/>
  <c r="G101" i="36"/>
  <c r="L132" i="36"/>
  <c r="K132" i="36" s="1"/>
  <c r="J132" i="36"/>
  <c r="D132" i="36"/>
  <c r="E133" i="36"/>
  <c r="E502" i="36"/>
  <c r="L501" i="36"/>
  <c r="D501" i="36"/>
  <c r="K467" i="36" l="1"/>
  <c r="M466" i="36"/>
  <c r="I466" i="36"/>
  <c r="F466" i="36" s="1"/>
  <c r="M101" i="36"/>
  <c r="I101" i="36"/>
  <c r="F101" i="36" s="1"/>
  <c r="L133" i="36"/>
  <c r="J133" i="36" s="1"/>
  <c r="D133" i="36"/>
  <c r="E134" i="36"/>
  <c r="E503" i="36"/>
  <c r="L502" i="36"/>
  <c r="D502" i="36"/>
  <c r="K133" i="36" l="1"/>
  <c r="J467" i="36"/>
  <c r="H467" i="36"/>
  <c r="G467" i="36"/>
  <c r="K102" i="36"/>
  <c r="J102" i="36"/>
  <c r="G102" i="36"/>
  <c r="H102" i="36"/>
  <c r="E504" i="36"/>
  <c r="L503" i="36"/>
  <c r="D503" i="36"/>
  <c r="L134" i="36"/>
  <c r="J134" i="36"/>
  <c r="D134" i="36"/>
  <c r="E135" i="36"/>
  <c r="K134" i="36"/>
  <c r="K468" i="36" l="1"/>
  <c r="M467" i="36"/>
  <c r="I467" i="36"/>
  <c r="F467" i="36" s="1"/>
  <c r="M102" i="36"/>
  <c r="I102" i="36"/>
  <c r="F102" i="36" s="1"/>
  <c r="L135" i="36"/>
  <c r="J135" i="36" s="1"/>
  <c r="D135" i="36"/>
  <c r="E136" i="36"/>
  <c r="E505" i="36"/>
  <c r="L504" i="36"/>
  <c r="D504" i="36"/>
  <c r="K135" i="36" l="1"/>
  <c r="G468" i="36"/>
  <c r="J468" i="36"/>
  <c r="H468" i="36"/>
  <c r="K103" i="36"/>
  <c r="J103" i="36"/>
  <c r="H103" i="36"/>
  <c r="G103" i="36"/>
  <c r="L136" i="36"/>
  <c r="J136" i="36"/>
  <c r="D136" i="36"/>
  <c r="E137" i="36"/>
  <c r="K136" i="36"/>
  <c r="E506" i="36"/>
  <c r="L505" i="36"/>
  <c r="D505" i="36"/>
  <c r="K469" i="36" l="1"/>
  <c r="M468" i="36"/>
  <c r="I468" i="36"/>
  <c r="F468" i="36" s="1"/>
  <c r="I103" i="36"/>
  <c r="F103" i="36" s="1"/>
  <c r="H104" i="36" s="1"/>
  <c r="K104" i="36"/>
  <c r="J104" i="36"/>
  <c r="M103" i="36"/>
  <c r="E507" i="36"/>
  <c r="L506" i="36"/>
  <c r="D506" i="36"/>
  <c r="L137" i="36"/>
  <c r="J137" i="36" s="1"/>
  <c r="D137" i="36"/>
  <c r="E138" i="36"/>
  <c r="G469" i="36" l="1"/>
  <c r="J469" i="36"/>
  <c r="I469" i="36" s="1"/>
  <c r="F469" i="36" s="1"/>
  <c r="H469" i="36"/>
  <c r="K137" i="36"/>
  <c r="G104" i="36"/>
  <c r="I104" i="36" s="1"/>
  <c r="F104" i="36" s="1"/>
  <c r="H105" i="36" s="1"/>
  <c r="K105" i="36"/>
  <c r="J105" i="36"/>
  <c r="M104" i="36"/>
  <c r="L138" i="36"/>
  <c r="J138" i="36" s="1"/>
  <c r="D138" i="36"/>
  <c r="E139" i="36"/>
  <c r="E508" i="36"/>
  <c r="L507" i="36"/>
  <c r="D507" i="36"/>
  <c r="K138" i="36" l="1"/>
  <c r="J470" i="36"/>
  <c r="H470" i="36"/>
  <c r="G470" i="36"/>
  <c r="K471" i="36" s="1"/>
  <c r="K470" i="36"/>
  <c r="M469" i="36"/>
  <c r="G105" i="36"/>
  <c r="I105" i="36" s="1"/>
  <c r="F105" i="36" s="1"/>
  <c r="H106" i="36" s="1"/>
  <c r="K106" i="36"/>
  <c r="J106" i="36"/>
  <c r="M105" i="36"/>
  <c r="L139" i="36"/>
  <c r="J139" i="36"/>
  <c r="D139" i="36"/>
  <c r="E140" i="36"/>
  <c r="K139" i="36"/>
  <c r="E509" i="36"/>
  <c r="L508" i="36"/>
  <c r="D508" i="36"/>
  <c r="M470" i="36" l="1"/>
  <c r="I470" i="36"/>
  <c r="F470" i="36" s="1"/>
  <c r="G106" i="36"/>
  <c r="I106" i="36" s="1"/>
  <c r="F106" i="36" s="1"/>
  <c r="K107" i="36"/>
  <c r="J107" i="36"/>
  <c r="M106" i="36"/>
  <c r="E510" i="36"/>
  <c r="L509" i="36"/>
  <c r="D509" i="36"/>
  <c r="L140" i="36"/>
  <c r="J140" i="36" s="1"/>
  <c r="D140" i="36"/>
  <c r="E141" i="36"/>
  <c r="K140" i="36"/>
  <c r="J471" i="36" l="1"/>
  <c r="G471" i="36"/>
  <c r="H471" i="36"/>
  <c r="G107" i="36"/>
  <c r="I107" i="36" s="1"/>
  <c r="F107" i="36" s="1"/>
  <c r="G108" i="36" s="1"/>
  <c r="H107" i="36"/>
  <c r="K108" i="36"/>
  <c r="J108" i="36"/>
  <c r="M107" i="36"/>
  <c r="L141" i="36"/>
  <c r="K141" i="36" s="1"/>
  <c r="J141" i="36"/>
  <c r="D141" i="36"/>
  <c r="E142" i="36"/>
  <c r="E511" i="36"/>
  <c r="L510" i="36"/>
  <c r="D510" i="36"/>
  <c r="M471" i="36" l="1"/>
  <c r="K472" i="36"/>
  <c r="I471" i="36"/>
  <c r="F471" i="36" s="1"/>
  <c r="I108" i="36"/>
  <c r="F108" i="36" s="1"/>
  <c r="G109" i="36" s="1"/>
  <c r="H108" i="36"/>
  <c r="K109" i="36"/>
  <c r="J109" i="36"/>
  <c r="H109" i="36"/>
  <c r="M108" i="36"/>
  <c r="L142" i="36"/>
  <c r="K142" i="36" s="1"/>
  <c r="J142" i="36"/>
  <c r="D142" i="36"/>
  <c r="E143" i="36"/>
  <c r="E512" i="36"/>
  <c r="L511" i="36"/>
  <c r="D511" i="36"/>
  <c r="H472" i="36" l="1"/>
  <c r="J472" i="36"/>
  <c r="G472" i="36"/>
  <c r="I109" i="36"/>
  <c r="F109" i="36" s="1"/>
  <c r="G110" i="36" s="1"/>
  <c r="K110" i="36"/>
  <c r="J110" i="36"/>
  <c r="M109" i="36"/>
  <c r="E513" i="36"/>
  <c r="L512" i="36"/>
  <c r="D512" i="36"/>
  <c r="L143" i="36"/>
  <c r="K143" i="36" s="1"/>
  <c r="D143" i="36"/>
  <c r="E144" i="36"/>
  <c r="J143" i="36" l="1"/>
  <c r="I472" i="36"/>
  <c r="F472" i="36" s="1"/>
  <c r="H473" i="36" s="1"/>
  <c r="J473" i="36"/>
  <c r="G473" i="36"/>
  <c r="K474" i="36" s="1"/>
  <c r="K473" i="36"/>
  <c r="M472" i="36"/>
  <c r="I110" i="36"/>
  <c r="F110" i="36" s="1"/>
  <c r="H111" i="36" s="1"/>
  <c r="H110" i="36"/>
  <c r="K111" i="36"/>
  <c r="J111" i="36"/>
  <c r="M110" i="36"/>
  <c r="L144" i="36"/>
  <c r="J144" i="36"/>
  <c r="D144" i="36"/>
  <c r="E145" i="36"/>
  <c r="K144" i="36"/>
  <c r="E514" i="36"/>
  <c r="L513" i="36"/>
  <c r="D513" i="36"/>
  <c r="M473" i="36" l="1"/>
  <c r="I473" i="36"/>
  <c r="F473" i="36" s="1"/>
  <c r="G111" i="36"/>
  <c r="I111" i="36" s="1"/>
  <c r="F111" i="36" s="1"/>
  <c r="M111" i="36"/>
  <c r="L145" i="36"/>
  <c r="K145" i="36" s="1"/>
  <c r="J145" i="36"/>
  <c r="D145" i="36"/>
  <c r="E146" i="36"/>
  <c r="E515" i="36"/>
  <c r="L514" i="36"/>
  <c r="D514" i="36"/>
  <c r="H474" i="36" l="1"/>
  <c r="J474" i="36"/>
  <c r="G474" i="36"/>
  <c r="K112" i="36"/>
  <c r="J112" i="36"/>
  <c r="H112" i="36"/>
  <c r="G112" i="36"/>
  <c r="E516" i="36"/>
  <c r="L515" i="36"/>
  <c r="D515" i="36"/>
  <c r="L146" i="36"/>
  <c r="K146" i="36" s="1"/>
  <c r="J146" i="36"/>
  <c r="D146" i="36"/>
  <c r="E147" i="36"/>
  <c r="K475" i="36" l="1"/>
  <c r="M474" i="36"/>
  <c r="I474" i="36"/>
  <c r="F474" i="36" s="1"/>
  <c r="I112" i="36"/>
  <c r="F112" i="36" s="1"/>
  <c r="M112" i="36"/>
  <c r="M113" i="36"/>
  <c r="M114" i="36"/>
  <c r="M115" i="36"/>
  <c r="M118" i="36"/>
  <c r="M116" i="36"/>
  <c r="M117" i="36"/>
  <c r="M120" i="36"/>
  <c r="M121" i="36"/>
  <c r="M119" i="36"/>
  <c r="M122" i="36"/>
  <c r="M123" i="36"/>
  <c r="M124" i="36"/>
  <c r="M127" i="36"/>
  <c r="M125" i="36"/>
  <c r="M126" i="36"/>
  <c r="M128" i="36"/>
  <c r="M129" i="36"/>
  <c r="M130" i="36"/>
  <c r="M133" i="36"/>
  <c r="M131" i="36"/>
  <c r="M132" i="36"/>
  <c r="M141" i="36"/>
  <c r="M135" i="36"/>
  <c r="M137" i="36"/>
  <c r="M143" i="36"/>
  <c r="M142" i="36"/>
  <c r="M134" i="36"/>
  <c r="M136" i="36"/>
  <c r="M139" i="36"/>
  <c r="M138" i="36"/>
  <c r="M140" i="36"/>
  <c r="M144" i="36"/>
  <c r="M145" i="36"/>
  <c r="L147" i="36"/>
  <c r="J147" i="36" s="1"/>
  <c r="D147" i="36"/>
  <c r="E148" i="36"/>
  <c r="M146" i="36"/>
  <c r="E517" i="36"/>
  <c r="L516" i="36"/>
  <c r="D516" i="36"/>
  <c r="H113" i="36" l="1"/>
  <c r="G113" i="36"/>
  <c r="I113" i="36" s="1"/>
  <c r="F113" i="36" s="1"/>
  <c r="K147" i="36"/>
  <c r="G475" i="36"/>
  <c r="J475" i="36"/>
  <c r="H475" i="36"/>
  <c r="M147" i="36"/>
  <c r="L148" i="36"/>
  <c r="K148" i="36" s="1"/>
  <c r="J148" i="36"/>
  <c r="D148" i="36"/>
  <c r="E149" i="36"/>
  <c r="E518" i="36"/>
  <c r="L517" i="36"/>
  <c r="D517" i="36"/>
  <c r="I475" i="36" l="1"/>
  <c r="F475" i="36" s="1"/>
  <c r="J476" i="36" s="1"/>
  <c r="G114" i="36"/>
  <c r="I114" i="36" s="1"/>
  <c r="F114" i="36" s="1"/>
  <c r="H114" i="36"/>
  <c r="G476" i="36"/>
  <c r="H476" i="36"/>
  <c r="K476" i="36"/>
  <c r="M475" i="36"/>
  <c r="M148" i="36"/>
  <c r="E519" i="36"/>
  <c r="L518" i="36"/>
  <c r="D518" i="36"/>
  <c r="L149" i="36"/>
  <c r="K149" i="36" s="1"/>
  <c r="J149" i="36"/>
  <c r="D149" i="36"/>
  <c r="E150" i="36"/>
  <c r="H115" i="36" l="1"/>
  <c r="G115" i="36"/>
  <c r="I115" i="36" s="1"/>
  <c r="F115" i="36" s="1"/>
  <c r="K477" i="36"/>
  <c r="M476" i="36"/>
  <c r="I476" i="36"/>
  <c r="F476" i="36" s="1"/>
  <c r="L150" i="36"/>
  <c r="J150" i="36" s="1"/>
  <c r="D150" i="36"/>
  <c r="E151" i="36"/>
  <c r="K150" i="36"/>
  <c r="M149" i="36"/>
  <c r="E520" i="36"/>
  <c r="L519" i="36"/>
  <c r="D519" i="36"/>
  <c r="G116" i="36" l="1"/>
  <c r="I116" i="36" s="1"/>
  <c r="F116" i="36" s="1"/>
  <c r="H116" i="36"/>
  <c r="H477" i="36"/>
  <c r="G477" i="36"/>
  <c r="J477" i="36"/>
  <c r="M150" i="36"/>
  <c r="L151" i="36"/>
  <c r="K151" i="36" s="1"/>
  <c r="J151" i="36"/>
  <c r="D151" i="36"/>
  <c r="E152" i="36"/>
  <c r="E521" i="36"/>
  <c r="L520" i="36"/>
  <c r="D520" i="36"/>
  <c r="I477" i="36" l="1"/>
  <c r="F477" i="36" s="1"/>
  <c r="G478" i="36" s="1"/>
  <c r="K479" i="36" s="1"/>
  <c r="G117" i="36"/>
  <c r="I117" i="36" s="1"/>
  <c r="F117" i="36" s="1"/>
  <c r="H117" i="36"/>
  <c r="K478" i="36"/>
  <c r="M477" i="36"/>
  <c r="H478" i="36"/>
  <c r="J478" i="36"/>
  <c r="M151" i="36"/>
  <c r="E522" i="36"/>
  <c r="L521" i="36"/>
  <c r="L152" i="36"/>
  <c r="J152" i="36" s="1"/>
  <c r="E153" i="36"/>
  <c r="G118" i="36" l="1"/>
  <c r="I118" i="36" s="1"/>
  <c r="F118" i="36" s="1"/>
  <c r="H118" i="36"/>
  <c r="I478" i="36"/>
  <c r="F478" i="36" s="1"/>
  <c r="K152" i="36"/>
  <c r="M152" i="36" s="1"/>
  <c r="D152" i="36" s="1"/>
  <c r="M478" i="36"/>
  <c r="L153" i="36"/>
  <c r="J153" i="36" s="1"/>
  <c r="D153" i="36"/>
  <c r="E154" i="36"/>
  <c r="K153" i="36"/>
  <c r="E523" i="36"/>
  <c r="L522" i="36"/>
  <c r="D522" i="36"/>
  <c r="G119" i="36" l="1"/>
  <c r="I119" i="36" s="1"/>
  <c r="F119" i="36" s="1"/>
  <c r="H119" i="36"/>
  <c r="J479" i="36"/>
  <c r="H479" i="36"/>
  <c r="G479" i="36"/>
  <c r="M153" i="36"/>
  <c r="E524" i="36"/>
  <c r="L523" i="36"/>
  <c r="D523" i="36"/>
  <c r="L154" i="36"/>
  <c r="J154" i="36" s="1"/>
  <c r="D154" i="36"/>
  <c r="E155" i="36"/>
  <c r="G120" i="36" l="1"/>
  <c r="I120" i="36" s="1"/>
  <c r="F120" i="36" s="1"/>
  <c r="H120" i="36"/>
  <c r="K480" i="36"/>
  <c r="M479" i="36"/>
  <c r="K154" i="36"/>
  <c r="M154" i="36" s="1"/>
  <c r="I479" i="36"/>
  <c r="F479" i="36" s="1"/>
  <c r="L155" i="36"/>
  <c r="K155" i="36" s="1"/>
  <c r="D155" i="36"/>
  <c r="E156" i="36"/>
  <c r="E525" i="36"/>
  <c r="L524" i="36"/>
  <c r="D524" i="36"/>
  <c r="G121" i="36" l="1"/>
  <c r="I121" i="36" s="1"/>
  <c r="F121" i="36" s="1"/>
  <c r="H121" i="36"/>
  <c r="J155" i="36"/>
  <c r="G480" i="36"/>
  <c r="H480" i="36"/>
  <c r="J480" i="36"/>
  <c r="E526" i="36"/>
  <c r="L525" i="36"/>
  <c r="D525" i="36"/>
  <c r="L156" i="36"/>
  <c r="K156" i="36" s="1"/>
  <c r="J156" i="36"/>
  <c r="D156" i="36"/>
  <c r="E157" i="36"/>
  <c r="I480" i="36" l="1"/>
  <c r="F480" i="36" s="1"/>
  <c r="J481" i="36" s="1"/>
  <c r="G122" i="36"/>
  <c r="I122" i="36" s="1"/>
  <c r="F122" i="36" s="1"/>
  <c r="H122" i="36"/>
  <c r="H481" i="36"/>
  <c r="M155" i="36"/>
  <c r="K481" i="36"/>
  <c r="M480" i="36"/>
  <c r="L157" i="36"/>
  <c r="K157" i="36" s="1"/>
  <c r="D157" i="36"/>
  <c r="E158" i="36"/>
  <c r="M156" i="36"/>
  <c r="E527" i="36"/>
  <c r="L526" i="36"/>
  <c r="D526" i="36"/>
  <c r="G481" i="36" l="1"/>
  <c r="J157" i="36"/>
  <c r="M157" i="36" s="1"/>
  <c r="H123" i="36"/>
  <c r="G123" i="36"/>
  <c r="I123" i="36" s="1"/>
  <c r="F123" i="36" s="1"/>
  <c r="K482" i="36"/>
  <c r="M481" i="36"/>
  <c r="I481" i="36"/>
  <c r="F481" i="36" s="1"/>
  <c r="E528" i="36"/>
  <c r="L527" i="36"/>
  <c r="D527" i="36"/>
  <c r="L158" i="36"/>
  <c r="J158" i="36" s="1"/>
  <c r="D158" i="36"/>
  <c r="E159" i="36"/>
  <c r="H124" i="36" l="1"/>
  <c r="G124" i="36"/>
  <c r="I124" i="36" s="1"/>
  <c r="F124" i="36" s="1"/>
  <c r="J482" i="36"/>
  <c r="H482" i="36"/>
  <c r="G482" i="36"/>
  <c r="K158" i="36"/>
  <c r="L159" i="36"/>
  <c r="J159" i="36" s="1"/>
  <c r="D159" i="36"/>
  <c r="E160" i="36"/>
  <c r="M158" i="36"/>
  <c r="L528" i="36"/>
  <c r="E529" i="36"/>
  <c r="D528" i="36"/>
  <c r="K159" i="36" l="1"/>
  <c r="M159" i="36" s="1"/>
  <c r="K483" i="36"/>
  <c r="M482" i="36"/>
  <c r="G125" i="36"/>
  <c r="I125" i="36" s="1"/>
  <c r="F125" i="36" s="1"/>
  <c r="H125" i="36"/>
  <c r="I482" i="36"/>
  <c r="F482" i="36" s="1"/>
  <c r="L529" i="36"/>
  <c r="D529" i="36"/>
  <c r="E530" i="36"/>
  <c r="L160" i="36"/>
  <c r="J160" i="36"/>
  <c r="D160" i="36"/>
  <c r="E161" i="36"/>
  <c r="K160" i="36"/>
  <c r="G126" i="36" l="1"/>
  <c r="I126" i="36" s="1"/>
  <c r="F126" i="36" s="1"/>
  <c r="H126" i="36"/>
  <c r="J483" i="36"/>
  <c r="H483" i="36"/>
  <c r="G483" i="36"/>
  <c r="L161" i="36"/>
  <c r="K161" i="36" s="1"/>
  <c r="D161" i="36"/>
  <c r="E162" i="36"/>
  <c r="M160" i="36"/>
  <c r="L530" i="36"/>
  <c r="D530" i="36"/>
  <c r="E531" i="36"/>
  <c r="J161" i="36" l="1"/>
  <c r="H127" i="36"/>
  <c r="G127" i="36"/>
  <c r="I127" i="36" s="1"/>
  <c r="F127" i="36" s="1"/>
  <c r="K484" i="36"/>
  <c r="M483" i="36"/>
  <c r="I483" i="36"/>
  <c r="F483" i="36" s="1"/>
  <c r="M161" i="36"/>
  <c r="L531" i="36"/>
  <c r="D531" i="36"/>
  <c r="E532" i="36"/>
  <c r="L162" i="36"/>
  <c r="J162" i="36" s="1"/>
  <c r="D162" i="36"/>
  <c r="E163" i="36"/>
  <c r="K162" i="36" l="1"/>
  <c r="H484" i="36"/>
  <c r="G484" i="36"/>
  <c r="J484" i="36"/>
  <c r="H128" i="36"/>
  <c r="G128" i="36"/>
  <c r="I128" i="36" s="1"/>
  <c r="F128" i="36" s="1"/>
  <c r="L163" i="36"/>
  <c r="J163" i="36" s="1"/>
  <c r="D163" i="36"/>
  <c r="E164" i="36"/>
  <c r="M162" i="36"/>
  <c r="L532" i="36"/>
  <c r="D532" i="36"/>
  <c r="E533" i="36"/>
  <c r="I484" i="36" l="1"/>
  <c r="F484" i="36" s="1"/>
  <c r="J485" i="36" s="1"/>
  <c r="H485" i="36"/>
  <c r="H129" i="36"/>
  <c r="G129" i="36"/>
  <c r="I129" i="36" s="1"/>
  <c r="F129" i="36" s="1"/>
  <c r="K163" i="36"/>
  <c r="M163" i="36" s="1"/>
  <c r="K485" i="36"/>
  <c r="M484" i="36"/>
  <c r="L533" i="36"/>
  <c r="D533" i="36"/>
  <c r="E534" i="36"/>
  <c r="L164" i="36"/>
  <c r="K164" i="36" s="1"/>
  <c r="D164" i="36"/>
  <c r="E165" i="36"/>
  <c r="J164" i="36" l="1"/>
  <c r="G485" i="36"/>
  <c r="H130" i="36"/>
  <c r="G130" i="36"/>
  <c r="I130" i="36" s="1"/>
  <c r="F130" i="36" s="1"/>
  <c r="I485" i="36"/>
  <c r="F485" i="36" s="1"/>
  <c r="K486" i="36"/>
  <c r="M485" i="36"/>
  <c r="M164" i="36"/>
  <c r="L165" i="36"/>
  <c r="J165" i="36" s="1"/>
  <c r="D165" i="36"/>
  <c r="E166" i="36"/>
  <c r="L534" i="36"/>
  <c r="D534" i="36"/>
  <c r="E535" i="36"/>
  <c r="G486" i="36" l="1"/>
  <c r="J486" i="36"/>
  <c r="H486" i="36"/>
  <c r="H131" i="36"/>
  <c r="G131" i="36"/>
  <c r="I131" i="36" s="1"/>
  <c r="F131" i="36" s="1"/>
  <c r="K165" i="36"/>
  <c r="M165" i="36" s="1"/>
  <c r="L535" i="36"/>
  <c r="D535" i="36"/>
  <c r="E536" i="36"/>
  <c r="L166" i="36"/>
  <c r="J166" i="36" s="1"/>
  <c r="D166" i="36"/>
  <c r="E167" i="36"/>
  <c r="K166" i="36"/>
  <c r="K487" i="36" l="1"/>
  <c r="M486" i="36"/>
  <c r="H132" i="36"/>
  <c r="G132" i="36"/>
  <c r="I132" i="36" s="1"/>
  <c r="F132" i="36" s="1"/>
  <c r="I486" i="36"/>
  <c r="F486" i="36" s="1"/>
  <c r="L167" i="36"/>
  <c r="K167" i="36" s="1"/>
  <c r="D167" i="36"/>
  <c r="E168" i="36"/>
  <c r="M166" i="36"/>
  <c r="L536" i="36"/>
  <c r="D536" i="36"/>
  <c r="E537" i="36"/>
  <c r="J167" i="36" l="1"/>
  <c r="M167" i="36" s="1"/>
  <c r="H133" i="36"/>
  <c r="G133" i="36"/>
  <c r="I133" i="36" s="1"/>
  <c r="F133" i="36" s="1"/>
  <c r="J487" i="36"/>
  <c r="H487" i="36"/>
  <c r="G487" i="36"/>
  <c r="L537" i="36"/>
  <c r="D537" i="36"/>
  <c r="E538" i="36"/>
  <c r="L168" i="36"/>
  <c r="J168" i="36"/>
  <c r="D168" i="36"/>
  <c r="E169" i="36"/>
  <c r="K168" i="36"/>
  <c r="I487" i="36" l="1"/>
  <c r="F487" i="36" s="1"/>
  <c r="J488" i="36" s="1"/>
  <c r="H488" i="36"/>
  <c r="G134" i="36"/>
  <c r="I134" i="36" s="1"/>
  <c r="F134" i="36" s="1"/>
  <c r="H134" i="36"/>
  <c r="K488" i="36"/>
  <c r="M487" i="36"/>
  <c r="L169" i="36"/>
  <c r="J169" i="36"/>
  <c r="D169" i="36"/>
  <c r="E170" i="36"/>
  <c r="K169" i="36"/>
  <c r="M168" i="36"/>
  <c r="L538" i="36"/>
  <c r="D538" i="36"/>
  <c r="E539" i="36"/>
  <c r="G488" i="36" l="1"/>
  <c r="G135" i="36"/>
  <c r="I135" i="36" s="1"/>
  <c r="F135" i="36" s="1"/>
  <c r="H135" i="36"/>
  <c r="I488" i="36"/>
  <c r="F488" i="36" s="1"/>
  <c r="K489" i="36"/>
  <c r="M488" i="36"/>
  <c r="M169" i="36"/>
  <c r="L539" i="36"/>
  <c r="D539" i="36"/>
  <c r="E540" i="36"/>
  <c r="L170" i="36"/>
  <c r="K170" i="36" s="1"/>
  <c r="D170" i="36"/>
  <c r="E171" i="36"/>
  <c r="J170" i="36" l="1"/>
  <c r="G136" i="36"/>
  <c r="I136" i="36" s="1"/>
  <c r="F136" i="36" s="1"/>
  <c r="H136" i="36"/>
  <c r="G489" i="36"/>
  <c r="J489" i="36"/>
  <c r="H489" i="36"/>
  <c r="L171" i="36"/>
  <c r="J171" i="36" s="1"/>
  <c r="D171" i="36"/>
  <c r="E172" i="36"/>
  <c r="M170" i="36"/>
  <c r="L540" i="36"/>
  <c r="D540" i="36"/>
  <c r="E541" i="36"/>
  <c r="K171" i="36" l="1"/>
  <c r="H137" i="36"/>
  <c r="G137" i="36"/>
  <c r="I137" i="36" s="1"/>
  <c r="F137" i="36" s="1"/>
  <c r="K490" i="36"/>
  <c r="M489" i="36"/>
  <c r="I489" i="36"/>
  <c r="F489" i="36" s="1"/>
  <c r="M171" i="36"/>
  <c r="L541" i="36"/>
  <c r="D541" i="36"/>
  <c r="E542" i="36"/>
  <c r="L172" i="36"/>
  <c r="J172" i="36" s="1"/>
  <c r="D172" i="36"/>
  <c r="E173" i="36"/>
  <c r="K172" i="36" l="1"/>
  <c r="H138" i="36"/>
  <c r="G138" i="36"/>
  <c r="I138" i="36" s="1"/>
  <c r="F138" i="36" s="1"/>
  <c r="H490" i="36"/>
  <c r="G490" i="36"/>
  <c r="J490" i="36"/>
  <c r="L173" i="36"/>
  <c r="J173" i="36" s="1"/>
  <c r="D173" i="36"/>
  <c r="E174" i="36"/>
  <c r="M172" i="36"/>
  <c r="L542" i="36"/>
  <c r="D542" i="36"/>
  <c r="E543" i="36"/>
  <c r="K173" i="36" l="1"/>
  <c r="I490" i="36"/>
  <c r="F490" i="36" s="1"/>
  <c r="G491" i="36"/>
  <c r="J491" i="36"/>
  <c r="H491" i="36"/>
  <c r="G139" i="36"/>
  <c r="I139" i="36" s="1"/>
  <c r="F139" i="36" s="1"/>
  <c r="H139" i="36"/>
  <c r="K491" i="36"/>
  <c r="M490" i="36"/>
  <c r="M173" i="36"/>
  <c r="L543" i="36"/>
  <c r="D543" i="36"/>
  <c r="E544" i="36"/>
  <c r="L174" i="36"/>
  <c r="J174" i="36" s="1"/>
  <c r="D174" i="36"/>
  <c r="E175" i="36"/>
  <c r="K174" i="36"/>
  <c r="G140" i="36" l="1"/>
  <c r="I140" i="36" s="1"/>
  <c r="F140" i="36" s="1"/>
  <c r="H140" i="36"/>
  <c r="K492" i="36"/>
  <c r="M491" i="36"/>
  <c r="I491" i="36"/>
  <c r="F491" i="36" s="1"/>
  <c r="M174" i="36"/>
  <c r="L175" i="36"/>
  <c r="K175" i="36" s="1"/>
  <c r="J175" i="36"/>
  <c r="D175" i="36"/>
  <c r="E176" i="36"/>
  <c r="L544" i="36"/>
  <c r="D544" i="36"/>
  <c r="E545" i="36"/>
  <c r="H141" i="36" l="1"/>
  <c r="G141" i="36"/>
  <c r="I141" i="36" s="1"/>
  <c r="F141" i="36" s="1"/>
  <c r="H492" i="36"/>
  <c r="G492" i="36"/>
  <c r="J492" i="36"/>
  <c r="M175" i="36"/>
  <c r="L545" i="36"/>
  <c r="D545" i="36"/>
  <c r="E546" i="36"/>
  <c r="L176" i="36"/>
  <c r="J176" i="36" s="1"/>
  <c r="D176" i="36"/>
  <c r="E177" i="36"/>
  <c r="K176" i="36" l="1"/>
  <c r="H142" i="36"/>
  <c r="G142" i="36"/>
  <c r="I142" i="36" s="1"/>
  <c r="F142" i="36" s="1"/>
  <c r="K493" i="36"/>
  <c r="M492" i="36"/>
  <c r="I492" i="36"/>
  <c r="F492" i="36" s="1"/>
  <c r="L177" i="36"/>
  <c r="K177" i="36" s="1"/>
  <c r="D177" i="36"/>
  <c r="E178" i="36"/>
  <c r="M176" i="36"/>
  <c r="L546" i="36"/>
  <c r="D546" i="36"/>
  <c r="E547" i="36"/>
  <c r="J177" i="36" l="1"/>
  <c r="M177" i="36" s="1"/>
  <c r="H143" i="36"/>
  <c r="G143" i="36"/>
  <c r="I143" i="36" s="1"/>
  <c r="F143" i="36" s="1"/>
  <c r="H493" i="36"/>
  <c r="G493" i="36"/>
  <c r="J493" i="36"/>
  <c r="L547" i="36"/>
  <c r="D547" i="36"/>
  <c r="E548" i="36"/>
  <c r="L178" i="36"/>
  <c r="J178" i="36" s="1"/>
  <c r="D178" i="36"/>
  <c r="E179" i="36"/>
  <c r="I493" i="36" l="1"/>
  <c r="F493" i="36" s="1"/>
  <c r="J494" i="36" s="1"/>
  <c r="G144" i="36"/>
  <c r="I144" i="36" s="1"/>
  <c r="F144" i="36" s="1"/>
  <c r="H144" i="36"/>
  <c r="K178" i="36"/>
  <c r="M178" i="36" s="1"/>
  <c r="K494" i="36"/>
  <c r="M493" i="36"/>
  <c r="L179" i="36"/>
  <c r="K179" i="36" s="1"/>
  <c r="J179" i="36"/>
  <c r="D179" i="36"/>
  <c r="E180" i="36"/>
  <c r="L548" i="36"/>
  <c r="D548" i="36"/>
  <c r="E549" i="36"/>
  <c r="G494" i="36" l="1"/>
  <c r="I494" i="36" s="1"/>
  <c r="F494" i="36" s="1"/>
  <c r="H494" i="36"/>
  <c r="M494" i="36" s="1"/>
  <c r="H145" i="36"/>
  <c r="G145" i="36"/>
  <c r="I145" i="36" s="1"/>
  <c r="F145" i="36" s="1"/>
  <c r="K495" i="36"/>
  <c r="M179" i="36"/>
  <c r="L549" i="36"/>
  <c r="D549" i="36"/>
  <c r="E550" i="36"/>
  <c r="L180" i="36"/>
  <c r="J180" i="36" s="1"/>
  <c r="D180" i="36"/>
  <c r="E181" i="36"/>
  <c r="K180" i="36"/>
  <c r="H495" i="36" l="1"/>
  <c r="J495" i="36"/>
  <c r="G495" i="36"/>
  <c r="I495" i="36" s="1"/>
  <c r="F495" i="36" s="1"/>
  <c r="H146" i="36"/>
  <c r="G146" i="36"/>
  <c r="I146" i="36" s="1"/>
  <c r="F146" i="36" s="1"/>
  <c r="M180" i="36"/>
  <c r="L181" i="36"/>
  <c r="J181" i="36"/>
  <c r="D181" i="36"/>
  <c r="E182" i="36"/>
  <c r="K181" i="36"/>
  <c r="L550" i="36"/>
  <c r="D550" i="36"/>
  <c r="E551" i="36"/>
  <c r="M495" i="36" l="1"/>
  <c r="K496" i="36"/>
  <c r="H147" i="36"/>
  <c r="G147" i="36"/>
  <c r="I147" i="36" s="1"/>
  <c r="F147" i="36" s="1"/>
  <c r="J496" i="36"/>
  <c r="H496" i="36"/>
  <c r="G496" i="36"/>
  <c r="L551" i="36"/>
  <c r="D551" i="36"/>
  <c r="E552" i="36"/>
  <c r="M181" i="36"/>
  <c r="L182" i="36"/>
  <c r="K182" i="36" s="1"/>
  <c r="J182" i="36"/>
  <c r="D182" i="36"/>
  <c r="E183" i="36"/>
  <c r="I496" i="36" l="1"/>
  <c r="F496" i="36" s="1"/>
  <c r="H497" i="36"/>
  <c r="G497" i="36"/>
  <c r="J497" i="36"/>
  <c r="H148" i="36"/>
  <c r="G148" i="36"/>
  <c r="I148" i="36" s="1"/>
  <c r="F148" i="36" s="1"/>
  <c r="K497" i="36"/>
  <c r="M496" i="36"/>
  <c r="M182" i="36"/>
  <c r="L552" i="36"/>
  <c r="D552" i="36"/>
  <c r="E553" i="36"/>
  <c r="L183" i="36"/>
  <c r="J183" i="36" s="1"/>
  <c r="D183" i="36"/>
  <c r="E184" i="36"/>
  <c r="I497" i="36" l="1"/>
  <c r="F497" i="36" s="1"/>
  <c r="H498" i="36" s="1"/>
  <c r="H149" i="36"/>
  <c r="G149" i="36"/>
  <c r="I149" i="36" s="1"/>
  <c r="F149" i="36" s="1"/>
  <c r="K183" i="36"/>
  <c r="K498" i="36"/>
  <c r="M497" i="36"/>
  <c r="L184" i="36"/>
  <c r="J184" i="36"/>
  <c r="D184" i="36"/>
  <c r="E185" i="36"/>
  <c r="K184" i="36"/>
  <c r="M183" i="36"/>
  <c r="L553" i="36"/>
  <c r="D553" i="36"/>
  <c r="E554" i="36"/>
  <c r="J498" i="36" l="1"/>
  <c r="G498" i="36"/>
  <c r="K499" i="36" s="1"/>
  <c r="G150" i="36"/>
  <c r="I150" i="36" s="1"/>
  <c r="F150" i="36" s="1"/>
  <c r="H150" i="36"/>
  <c r="M498" i="36"/>
  <c r="M184" i="36"/>
  <c r="L554" i="36"/>
  <c r="D554" i="36"/>
  <c r="E555" i="36"/>
  <c r="L185" i="36"/>
  <c r="J185" i="36" s="1"/>
  <c r="D185" i="36"/>
  <c r="E186" i="36"/>
  <c r="K185" i="36"/>
  <c r="I498" i="36" l="1"/>
  <c r="F498" i="36" s="1"/>
  <c r="H499" i="36" s="1"/>
  <c r="H151" i="36"/>
  <c r="G151" i="36"/>
  <c r="I151" i="36" s="1"/>
  <c r="F151" i="36" s="1"/>
  <c r="M185" i="36"/>
  <c r="G499" i="36"/>
  <c r="J499" i="36"/>
  <c r="L186" i="36"/>
  <c r="J186" i="36" s="1"/>
  <c r="D186" i="36"/>
  <c r="E187" i="36"/>
  <c r="L555" i="36"/>
  <c r="D555" i="36"/>
  <c r="E556" i="36"/>
  <c r="K500" i="36" l="1"/>
  <c r="M499" i="36"/>
  <c r="H152" i="36"/>
  <c r="G152" i="36"/>
  <c r="I152" i="36" s="1"/>
  <c r="F152" i="36" s="1"/>
  <c r="K186" i="36"/>
  <c r="M186" i="36" s="1"/>
  <c r="I499" i="36"/>
  <c r="F499" i="36" s="1"/>
  <c r="L187" i="36"/>
  <c r="K187" i="36" s="1"/>
  <c r="D187" i="36"/>
  <c r="E188" i="36"/>
  <c r="L556" i="36"/>
  <c r="D556" i="36"/>
  <c r="E557" i="36"/>
  <c r="J187" i="36" l="1"/>
  <c r="G153" i="36"/>
  <c r="I153" i="36" s="1"/>
  <c r="F153" i="36" s="1"/>
  <c r="H153" i="36"/>
  <c r="G500" i="36"/>
  <c r="J500" i="36"/>
  <c r="I500" i="36" s="1"/>
  <c r="F500" i="36" s="1"/>
  <c r="H500" i="36"/>
  <c r="M187" i="36"/>
  <c r="L557" i="36"/>
  <c r="D557" i="36"/>
  <c r="E558" i="36"/>
  <c r="L188" i="36"/>
  <c r="J188" i="36" s="1"/>
  <c r="D188" i="36"/>
  <c r="E189" i="36"/>
  <c r="H501" i="36" l="1"/>
  <c r="G501" i="36"/>
  <c r="J501" i="36"/>
  <c r="H154" i="36"/>
  <c r="G154" i="36"/>
  <c r="I154" i="36" s="1"/>
  <c r="F154" i="36" s="1"/>
  <c r="K188" i="36"/>
  <c r="M188" i="36" s="1"/>
  <c r="K501" i="36"/>
  <c r="M500" i="36"/>
  <c r="L189" i="36"/>
  <c r="K189" i="36" s="1"/>
  <c r="J189" i="36"/>
  <c r="D189" i="36"/>
  <c r="E190" i="36"/>
  <c r="L558" i="36"/>
  <c r="D558" i="36"/>
  <c r="E559" i="36"/>
  <c r="H155" i="36" l="1"/>
  <c r="G155" i="36"/>
  <c r="I155" i="36" s="1"/>
  <c r="F155" i="36" s="1"/>
  <c r="K502" i="36"/>
  <c r="M501" i="36"/>
  <c r="I501" i="36"/>
  <c r="F501" i="36" s="1"/>
  <c r="M189" i="36"/>
  <c r="L559" i="36"/>
  <c r="D559" i="36"/>
  <c r="E560" i="36"/>
  <c r="L190" i="36"/>
  <c r="K190" i="36" s="1"/>
  <c r="D190" i="36"/>
  <c r="E191" i="36"/>
  <c r="J190" i="36" l="1"/>
  <c r="H156" i="36"/>
  <c r="G156" i="36"/>
  <c r="I156" i="36" s="1"/>
  <c r="F156" i="36" s="1"/>
  <c r="J502" i="36"/>
  <c r="H502" i="36"/>
  <c r="G502" i="36"/>
  <c r="L560" i="36"/>
  <c r="D560" i="36"/>
  <c r="E561" i="36"/>
  <c r="L191" i="36"/>
  <c r="J191" i="36"/>
  <c r="D191" i="36"/>
  <c r="E192" i="36"/>
  <c r="K191" i="36"/>
  <c r="M190" i="36"/>
  <c r="G157" i="36" l="1"/>
  <c r="I157" i="36" s="1"/>
  <c r="F157" i="36" s="1"/>
  <c r="H157" i="36"/>
  <c r="K503" i="36"/>
  <c r="M502" i="36"/>
  <c r="I502" i="36"/>
  <c r="F502" i="36" s="1"/>
  <c r="M191" i="36"/>
  <c r="L192" i="36"/>
  <c r="J192" i="36" s="1"/>
  <c r="D192" i="36"/>
  <c r="E193" i="36"/>
  <c r="E562" i="36"/>
  <c r="L561" i="36"/>
  <c r="D561" i="36"/>
  <c r="K192" i="36" l="1"/>
  <c r="M192" i="36" s="1"/>
  <c r="H158" i="36"/>
  <c r="G158" i="36"/>
  <c r="I158" i="36" s="1"/>
  <c r="F158" i="36" s="1"/>
  <c r="J503" i="36"/>
  <c r="H503" i="36"/>
  <c r="G503" i="36"/>
  <c r="E563" i="36"/>
  <c r="L562" i="36"/>
  <c r="D562" i="36"/>
  <c r="L193" i="36"/>
  <c r="J193" i="36" s="1"/>
  <c r="D193" i="36"/>
  <c r="E194" i="36"/>
  <c r="I503" i="36" l="1"/>
  <c r="F503" i="36" s="1"/>
  <c r="J504" i="36" s="1"/>
  <c r="K193" i="36"/>
  <c r="M193" i="36" s="1"/>
  <c r="H159" i="36"/>
  <c r="F159" i="36"/>
  <c r="G159" i="36"/>
  <c r="I159" i="36" s="1"/>
  <c r="K504" i="36"/>
  <c r="M503" i="36"/>
  <c r="L194" i="36"/>
  <c r="J194" i="36" s="1"/>
  <c r="D194" i="36"/>
  <c r="E195" i="36"/>
  <c r="E564" i="36"/>
  <c r="L563" i="36"/>
  <c r="D563" i="36"/>
  <c r="H504" i="36" l="1"/>
  <c r="G504" i="36"/>
  <c r="K194" i="36"/>
  <c r="M194" i="36" s="1"/>
  <c r="H160" i="36"/>
  <c r="G160" i="36"/>
  <c r="I160" i="36" s="1"/>
  <c r="F160" i="36" s="1"/>
  <c r="K505" i="36"/>
  <c r="L195" i="36"/>
  <c r="J195" i="36" s="1"/>
  <c r="D195" i="36"/>
  <c r="E196" i="36"/>
  <c r="E565" i="36"/>
  <c r="L564" i="36"/>
  <c r="D564" i="36"/>
  <c r="M504" i="36" l="1"/>
  <c r="I504" i="36"/>
  <c r="F504" i="36" s="1"/>
  <c r="H505" i="36" s="1"/>
  <c r="H161" i="36"/>
  <c r="G161" i="36"/>
  <c r="I161" i="36" s="1"/>
  <c r="F161" i="36" s="1"/>
  <c r="G505" i="36"/>
  <c r="J505" i="36"/>
  <c r="K195" i="36"/>
  <c r="M195" i="36" s="1"/>
  <c r="E566" i="36"/>
  <c r="L565" i="36"/>
  <c r="D565" i="36"/>
  <c r="L196" i="36"/>
  <c r="J196" i="36" s="1"/>
  <c r="D196" i="36"/>
  <c r="E197" i="36"/>
  <c r="K196" i="36" l="1"/>
  <c r="H162" i="36"/>
  <c r="G162" i="36"/>
  <c r="I162" i="36" s="1"/>
  <c r="F162" i="36" s="1"/>
  <c r="I505" i="36"/>
  <c r="F505" i="36" s="1"/>
  <c r="K506" i="36"/>
  <c r="M505" i="36"/>
  <c r="M196" i="36"/>
  <c r="L197" i="36"/>
  <c r="J197" i="36" s="1"/>
  <c r="D197" i="36"/>
  <c r="E198" i="36"/>
  <c r="E567" i="36"/>
  <c r="L566" i="36"/>
  <c r="D566" i="36"/>
  <c r="K197" i="36" l="1"/>
  <c r="M197" i="36" s="1"/>
  <c r="H506" i="36"/>
  <c r="G506" i="36"/>
  <c r="J506" i="36"/>
  <c r="H163" i="36"/>
  <c r="G163" i="36"/>
  <c r="I163" i="36" s="1"/>
  <c r="F163" i="36" s="1"/>
  <c r="E568" i="36"/>
  <c r="L567" i="36"/>
  <c r="D567" i="36"/>
  <c r="L198" i="36"/>
  <c r="K198" i="36" s="1"/>
  <c r="D198" i="36"/>
  <c r="E199" i="36"/>
  <c r="J198" i="36" l="1"/>
  <c r="M198" i="36" s="1"/>
  <c r="H164" i="36"/>
  <c r="G164" i="36"/>
  <c r="I164" i="36" s="1"/>
  <c r="F164" i="36" s="1"/>
  <c r="K507" i="36"/>
  <c r="M506" i="36"/>
  <c r="I506" i="36"/>
  <c r="F506" i="36" s="1"/>
  <c r="L199" i="36"/>
  <c r="J199" i="36" s="1"/>
  <c r="D199" i="36"/>
  <c r="E200" i="36"/>
  <c r="E569" i="36"/>
  <c r="L568" i="36"/>
  <c r="D568" i="36"/>
  <c r="K199" i="36" l="1"/>
  <c r="M199" i="36" s="1"/>
  <c r="G165" i="36"/>
  <c r="I165" i="36" s="1"/>
  <c r="F165" i="36" s="1"/>
  <c r="H165" i="36"/>
  <c r="J507" i="36"/>
  <c r="H507" i="36"/>
  <c r="G507" i="36"/>
  <c r="E570" i="36"/>
  <c r="L569" i="36"/>
  <c r="D569" i="36"/>
  <c r="L200" i="36"/>
  <c r="J200" i="36" s="1"/>
  <c r="D200" i="36"/>
  <c r="E201" i="36"/>
  <c r="G166" i="36" l="1"/>
  <c r="I166" i="36" s="1"/>
  <c r="F166" i="36" s="1"/>
  <c r="H166" i="36"/>
  <c r="K508" i="36"/>
  <c r="M507" i="36"/>
  <c r="K200" i="36"/>
  <c r="M200" i="36" s="1"/>
  <c r="I507" i="36"/>
  <c r="F507" i="36" s="1"/>
  <c r="L201" i="36"/>
  <c r="J201" i="36" s="1"/>
  <c r="D201" i="36"/>
  <c r="E202" i="36"/>
  <c r="E571" i="36"/>
  <c r="L570" i="36"/>
  <c r="D570" i="36"/>
  <c r="K201" i="36" l="1"/>
  <c r="H167" i="36"/>
  <c r="G167" i="36"/>
  <c r="I167" i="36" s="1"/>
  <c r="F167" i="36" s="1"/>
  <c r="H508" i="36"/>
  <c r="G508" i="36"/>
  <c r="J508" i="36"/>
  <c r="E572" i="36"/>
  <c r="L571" i="36"/>
  <c r="D571" i="36"/>
  <c r="M201" i="36"/>
  <c r="L202" i="36"/>
  <c r="J202" i="36"/>
  <c r="D202" i="36"/>
  <c r="E203" i="36"/>
  <c r="K202" i="36"/>
  <c r="I508" i="36" l="1"/>
  <c r="F508" i="36" s="1"/>
  <c r="H509" i="36" s="1"/>
  <c r="H168" i="36"/>
  <c r="G168" i="36"/>
  <c r="I168" i="36" s="1"/>
  <c r="F168" i="36" s="1"/>
  <c r="J509" i="36"/>
  <c r="K509" i="36"/>
  <c r="M508" i="36"/>
  <c r="L203" i="36"/>
  <c r="J203" i="36" s="1"/>
  <c r="D203" i="36"/>
  <c r="E204" i="36"/>
  <c r="M202" i="36"/>
  <c r="E573" i="36"/>
  <c r="L572" i="36"/>
  <c r="D572" i="36"/>
  <c r="G509" i="36" l="1"/>
  <c r="I509" i="36" s="1"/>
  <c r="F509" i="36" s="1"/>
  <c r="K203" i="36"/>
  <c r="G169" i="36"/>
  <c r="I169" i="36" s="1"/>
  <c r="F169" i="36" s="1"/>
  <c r="H169" i="36"/>
  <c r="M509" i="36"/>
  <c r="M203" i="36"/>
  <c r="E574" i="36"/>
  <c r="L573" i="36"/>
  <c r="D573" i="36"/>
  <c r="L204" i="36"/>
  <c r="K204" i="36" s="1"/>
  <c r="D204" i="36"/>
  <c r="E205" i="36"/>
  <c r="J510" i="36" l="1"/>
  <c r="H510" i="36"/>
  <c r="K510" i="36"/>
  <c r="J204" i="36"/>
  <c r="M204" i="36" s="1"/>
  <c r="G510" i="36"/>
  <c r="I510" i="36" s="1"/>
  <c r="F510" i="36" s="1"/>
  <c r="H170" i="36"/>
  <c r="G170" i="36"/>
  <c r="I170" i="36" s="1"/>
  <c r="F170" i="36" s="1"/>
  <c r="L205" i="36"/>
  <c r="K205" i="36" s="1"/>
  <c r="D205" i="36"/>
  <c r="E206" i="36"/>
  <c r="E575" i="36"/>
  <c r="L574" i="36"/>
  <c r="D574" i="36"/>
  <c r="M510" i="36" l="1"/>
  <c r="G511" i="36"/>
  <c r="K512" i="36" s="1"/>
  <c r="J511" i="36"/>
  <c r="H511" i="36"/>
  <c r="K511" i="36"/>
  <c r="J205" i="36"/>
  <c r="M205" i="36" s="1"/>
  <c r="G171" i="36"/>
  <c r="I171" i="36" s="1"/>
  <c r="H171" i="36"/>
  <c r="F171" i="36"/>
  <c r="E576" i="36"/>
  <c r="L575" i="36"/>
  <c r="D575" i="36"/>
  <c r="L206" i="36"/>
  <c r="K206" i="36" s="1"/>
  <c r="J206" i="36"/>
  <c r="D206" i="36"/>
  <c r="E207" i="36"/>
  <c r="M511" i="36" l="1"/>
  <c r="I511" i="36"/>
  <c r="F511" i="36" s="1"/>
  <c r="G172" i="36"/>
  <c r="I172" i="36" s="1"/>
  <c r="F172" i="36" s="1"/>
  <c r="H172" i="36"/>
  <c r="L207" i="36"/>
  <c r="K207" i="36" s="1"/>
  <c r="D207" i="36"/>
  <c r="E208" i="36"/>
  <c r="M206" i="36"/>
  <c r="E577" i="36"/>
  <c r="L576" i="36"/>
  <c r="D576" i="36"/>
  <c r="J207" i="36" l="1"/>
  <c r="G512" i="36"/>
  <c r="K513" i="36" s="1"/>
  <c r="J512" i="36"/>
  <c r="I512" i="36" s="1"/>
  <c r="F512" i="36" s="1"/>
  <c r="H512" i="36"/>
  <c r="G173" i="36"/>
  <c r="I173" i="36" s="1"/>
  <c r="F173" i="36" s="1"/>
  <c r="H173" i="36"/>
  <c r="M207" i="36"/>
  <c r="E578" i="36"/>
  <c r="L577" i="36"/>
  <c r="D577" i="36"/>
  <c r="L208" i="36"/>
  <c r="J208" i="36" s="1"/>
  <c r="D208" i="36"/>
  <c r="E209" i="36"/>
  <c r="K208" i="36"/>
  <c r="J513" i="36" l="1"/>
  <c r="H513" i="36"/>
  <c r="M513" i="36" s="1"/>
  <c r="G513" i="36"/>
  <c r="K514" i="36" s="1"/>
  <c r="M512" i="36"/>
  <c r="G174" i="36"/>
  <c r="I174" i="36" s="1"/>
  <c r="F174" i="36" s="1"/>
  <c r="H174" i="36"/>
  <c r="L209" i="36"/>
  <c r="K209" i="36" s="1"/>
  <c r="D209" i="36"/>
  <c r="E210" i="36"/>
  <c r="M208" i="36"/>
  <c r="E579" i="36"/>
  <c r="L578" i="36"/>
  <c r="D578" i="36"/>
  <c r="I513" i="36" l="1"/>
  <c r="F513" i="36" s="1"/>
  <c r="H175" i="36"/>
  <c r="G175" i="36"/>
  <c r="I175" i="36" s="1"/>
  <c r="F175" i="36" s="1"/>
  <c r="J209" i="36"/>
  <c r="M209" i="36"/>
  <c r="E580" i="36"/>
  <c r="L579" i="36"/>
  <c r="D579" i="36"/>
  <c r="L210" i="36"/>
  <c r="J210" i="36" s="1"/>
  <c r="D210" i="36"/>
  <c r="E211" i="36"/>
  <c r="K210" i="36"/>
  <c r="H514" i="36" l="1"/>
  <c r="G514" i="36"/>
  <c r="J514" i="36"/>
  <c r="I514" i="36" s="1"/>
  <c r="F514" i="36" s="1"/>
  <c r="G176" i="36"/>
  <c r="I176" i="36" s="1"/>
  <c r="F176" i="36" s="1"/>
  <c r="H176" i="36"/>
  <c r="G515" i="36"/>
  <c r="J515" i="36"/>
  <c r="I515" i="36" s="1"/>
  <c r="F515" i="36" s="1"/>
  <c r="H515" i="36"/>
  <c r="L211" i="36"/>
  <c r="J211" i="36" s="1"/>
  <c r="D211" i="36"/>
  <c r="E212" i="36"/>
  <c r="K211" i="36"/>
  <c r="M210" i="36"/>
  <c r="E581" i="36"/>
  <c r="L580" i="36"/>
  <c r="D580" i="36"/>
  <c r="K515" i="36" l="1"/>
  <c r="M514" i="36"/>
  <c r="G516" i="36"/>
  <c r="J516" i="36"/>
  <c r="I516" i="36" s="1"/>
  <c r="F516" i="36" s="1"/>
  <c r="H516" i="36"/>
  <c r="G177" i="36"/>
  <c r="I177" i="36" s="1"/>
  <c r="F177" i="36" s="1"/>
  <c r="H177" i="36"/>
  <c r="K516" i="36"/>
  <c r="M515" i="36"/>
  <c r="M211" i="36"/>
  <c r="E582" i="36"/>
  <c r="L581" i="36"/>
  <c r="D581" i="36"/>
  <c r="L212" i="36"/>
  <c r="J212" i="36" s="1"/>
  <c r="D212" i="36"/>
  <c r="E213" i="36"/>
  <c r="H178" i="36" l="1"/>
  <c r="G178" i="36"/>
  <c r="I178" i="36" s="1"/>
  <c r="F178" i="36" s="1"/>
  <c r="G517" i="36"/>
  <c r="H517" i="36"/>
  <c r="J517" i="36"/>
  <c r="K212" i="36"/>
  <c r="K517" i="36"/>
  <c r="M516" i="36"/>
  <c r="L213" i="36"/>
  <c r="J213" i="36"/>
  <c r="D213" i="36"/>
  <c r="E214" i="36"/>
  <c r="K213" i="36"/>
  <c r="M212" i="36"/>
  <c r="E583" i="36"/>
  <c r="L582" i="36"/>
  <c r="D582" i="36"/>
  <c r="I517" i="36" l="1"/>
  <c r="F517" i="36" s="1"/>
  <c r="J518" i="36" s="1"/>
  <c r="G179" i="36"/>
  <c r="I179" i="36" s="1"/>
  <c r="F179" i="36" s="1"/>
  <c r="H179" i="36"/>
  <c r="H518" i="36"/>
  <c r="G518" i="36"/>
  <c r="K518" i="36"/>
  <c r="M517" i="36"/>
  <c r="M213" i="36"/>
  <c r="E584" i="36"/>
  <c r="L583" i="36"/>
  <c r="D583" i="36"/>
  <c r="L214" i="36"/>
  <c r="J214" i="36" s="1"/>
  <c r="D214" i="36"/>
  <c r="E215" i="36"/>
  <c r="K214" i="36" l="1"/>
  <c r="G180" i="36"/>
  <c r="I180" i="36" s="1"/>
  <c r="F180" i="36" s="1"/>
  <c r="H180" i="36"/>
  <c r="K519" i="36"/>
  <c r="M518" i="36"/>
  <c r="I518" i="36"/>
  <c r="F518" i="36" s="1"/>
  <c r="L215" i="36"/>
  <c r="J215" i="36" s="1"/>
  <c r="D215" i="36"/>
  <c r="E216" i="36"/>
  <c r="M214" i="36"/>
  <c r="E585" i="36"/>
  <c r="L584" i="36"/>
  <c r="D584" i="36"/>
  <c r="G181" i="36" l="1"/>
  <c r="I181" i="36" s="1"/>
  <c r="F181" i="36" s="1"/>
  <c r="H181" i="36"/>
  <c r="K215" i="36"/>
  <c r="H519" i="36"/>
  <c r="G519" i="36"/>
  <c r="J519" i="36"/>
  <c r="M215" i="36"/>
  <c r="E586" i="36"/>
  <c r="L585" i="36"/>
  <c r="D585" i="36"/>
  <c r="L216" i="36"/>
  <c r="J216" i="36" s="1"/>
  <c r="D216" i="36"/>
  <c r="E217" i="36"/>
  <c r="K216" i="36" l="1"/>
  <c r="H182" i="36"/>
  <c r="G182" i="36"/>
  <c r="I182" i="36" s="1"/>
  <c r="F182" i="36" s="1"/>
  <c r="M519" i="36"/>
  <c r="K520" i="36"/>
  <c r="I519" i="36"/>
  <c r="F519" i="36" s="1"/>
  <c r="M216" i="36"/>
  <c r="E587" i="36"/>
  <c r="L586" i="36"/>
  <c r="D586" i="36"/>
  <c r="L217" i="36"/>
  <c r="J217" i="36"/>
  <c r="D217" i="36"/>
  <c r="E218" i="36"/>
  <c r="K217" i="36"/>
  <c r="H183" i="36" l="1"/>
  <c r="G183" i="36"/>
  <c r="I183" i="36" s="1"/>
  <c r="F183" i="36" s="1"/>
  <c r="H520" i="36"/>
  <c r="G520" i="36"/>
  <c r="J520" i="36"/>
  <c r="L218" i="36"/>
  <c r="J218" i="36" s="1"/>
  <c r="D218" i="36"/>
  <c r="E219" i="36"/>
  <c r="M217" i="36"/>
  <c r="E588" i="36"/>
  <c r="L587" i="36"/>
  <c r="D587" i="36"/>
  <c r="I520" i="36" l="1"/>
  <c r="F520" i="36" s="1"/>
  <c r="G521" i="36"/>
  <c r="J521" i="36"/>
  <c r="H521" i="36"/>
  <c r="K218" i="36"/>
  <c r="H184" i="36"/>
  <c r="G184" i="36"/>
  <c r="I184" i="36" s="1"/>
  <c r="F184" i="36" s="1"/>
  <c r="K521" i="36"/>
  <c r="M520" i="36"/>
  <c r="M218" i="36"/>
  <c r="L219" i="36"/>
  <c r="J219" i="36"/>
  <c r="D219" i="36"/>
  <c r="E220" i="36"/>
  <c r="K219" i="36"/>
  <c r="E589" i="36"/>
  <c r="L588" i="36"/>
  <c r="D588" i="36"/>
  <c r="G185" i="36" l="1"/>
  <c r="I185" i="36" s="1"/>
  <c r="F185" i="36" s="1"/>
  <c r="H185" i="36"/>
  <c r="K522" i="36"/>
  <c r="M521" i="36"/>
  <c r="D521" i="36" s="1"/>
  <c r="I521" i="36"/>
  <c r="F521" i="36" s="1"/>
  <c r="E590" i="36"/>
  <c r="L589" i="36"/>
  <c r="D589" i="36"/>
  <c r="M219" i="36"/>
  <c r="L220" i="36"/>
  <c r="K220" i="36" s="1"/>
  <c r="D220" i="36"/>
  <c r="E221" i="36"/>
  <c r="J220" i="36" l="1"/>
  <c r="M220" i="36" s="1"/>
  <c r="H522" i="36"/>
  <c r="J522" i="36"/>
  <c r="G522" i="36"/>
  <c r="H186" i="36"/>
  <c r="G186" i="36"/>
  <c r="I186" i="36" s="1"/>
  <c r="F186" i="36" s="1"/>
  <c r="L221" i="36"/>
  <c r="J221" i="36" s="1"/>
  <c r="D221" i="36"/>
  <c r="E222" i="36"/>
  <c r="E591" i="36"/>
  <c r="L590" i="36"/>
  <c r="D590" i="36"/>
  <c r="I522" i="36" l="1"/>
  <c r="F522" i="36" s="1"/>
  <c r="G523" i="36" s="1"/>
  <c r="G187" i="36"/>
  <c r="I187" i="36" s="1"/>
  <c r="F187" i="36" s="1"/>
  <c r="H187" i="36"/>
  <c r="K221" i="36"/>
  <c r="K523" i="36"/>
  <c r="M522" i="36"/>
  <c r="E592" i="36"/>
  <c r="L591" i="36"/>
  <c r="D591" i="36"/>
  <c r="M221" i="36"/>
  <c r="L222" i="36"/>
  <c r="J222" i="36" s="1"/>
  <c r="D222" i="36"/>
  <c r="E223" i="36"/>
  <c r="K222" i="36"/>
  <c r="H523" i="36" l="1"/>
  <c r="J523" i="36"/>
  <c r="I523" i="36" s="1"/>
  <c r="F523" i="36" s="1"/>
  <c r="H188" i="36"/>
  <c r="G188" i="36"/>
  <c r="I188" i="36" s="1"/>
  <c r="F188" i="36" s="1"/>
  <c r="J524" i="36"/>
  <c r="H524" i="36"/>
  <c r="G524" i="36"/>
  <c r="K524" i="36"/>
  <c r="M523" i="36"/>
  <c r="L223" i="36"/>
  <c r="J223" i="36" s="1"/>
  <c r="D223" i="36"/>
  <c r="E224" i="36"/>
  <c r="M222" i="36"/>
  <c r="E593" i="36"/>
  <c r="L592" i="36"/>
  <c r="D592" i="36"/>
  <c r="I524" i="36" l="1"/>
  <c r="F524" i="36" s="1"/>
  <c r="G525" i="36"/>
  <c r="H525" i="36"/>
  <c r="J525" i="36"/>
  <c r="H189" i="36"/>
  <c r="G189" i="36"/>
  <c r="I189" i="36" s="1"/>
  <c r="F189" i="36" s="1"/>
  <c r="K525" i="36"/>
  <c r="M524" i="36"/>
  <c r="K223" i="36"/>
  <c r="M223" i="36"/>
  <c r="E594" i="36"/>
  <c r="L593" i="36"/>
  <c r="D593" i="36"/>
  <c r="L224" i="36"/>
  <c r="J224" i="36" s="1"/>
  <c r="D224" i="36"/>
  <c r="E225" i="36"/>
  <c r="K224" i="36" l="1"/>
  <c r="M224" i="36" s="1"/>
  <c r="G190" i="36"/>
  <c r="I190" i="36" s="1"/>
  <c r="F190" i="36" s="1"/>
  <c r="H190" i="36"/>
  <c r="K526" i="36"/>
  <c r="M525" i="36"/>
  <c r="I525" i="36"/>
  <c r="F525" i="36" s="1"/>
  <c r="L225" i="36"/>
  <c r="J225" i="36" s="1"/>
  <c r="D225" i="36"/>
  <c r="E226" i="36"/>
  <c r="K225" i="36"/>
  <c r="E595" i="36"/>
  <c r="L594" i="36"/>
  <c r="D594" i="36"/>
  <c r="G191" i="36" l="1"/>
  <c r="I191" i="36" s="1"/>
  <c r="F191" i="36" s="1"/>
  <c r="H191" i="36"/>
  <c r="H526" i="36"/>
  <c r="G526" i="36"/>
  <c r="J526" i="36"/>
  <c r="M225" i="36"/>
  <c r="E596" i="36"/>
  <c r="L595" i="36"/>
  <c r="D595" i="36"/>
  <c r="L226" i="36"/>
  <c r="J226" i="36" s="1"/>
  <c r="D226" i="36"/>
  <c r="E227" i="36"/>
  <c r="K226" i="36"/>
  <c r="G192" i="36" l="1"/>
  <c r="I192" i="36" s="1"/>
  <c r="F192" i="36" s="1"/>
  <c r="H192" i="36"/>
  <c r="K527" i="36"/>
  <c r="M526" i="36"/>
  <c r="I526" i="36"/>
  <c r="F526" i="36" s="1"/>
  <c r="L227" i="36"/>
  <c r="J227" i="36" s="1"/>
  <c r="D227" i="36"/>
  <c r="E228" i="36"/>
  <c r="K227" i="36"/>
  <c r="M226" i="36"/>
  <c r="E597" i="36"/>
  <c r="L596" i="36"/>
  <c r="D596" i="36"/>
  <c r="H193" i="36" l="1"/>
  <c r="G193" i="36"/>
  <c r="I193" i="36" s="1"/>
  <c r="F193" i="36" s="1"/>
  <c r="H527" i="36"/>
  <c r="J527" i="36"/>
  <c r="G527" i="36"/>
  <c r="M227" i="36"/>
  <c r="E598" i="36"/>
  <c r="L597" i="36"/>
  <c r="D597" i="36"/>
  <c r="L228" i="36"/>
  <c r="J228" i="36" s="1"/>
  <c r="D228" i="36"/>
  <c r="E229" i="36"/>
  <c r="K228" i="36" l="1"/>
  <c r="I527" i="36"/>
  <c r="F527" i="36" s="1"/>
  <c r="G528" i="36" s="1"/>
  <c r="K528" i="36"/>
  <c r="M527" i="36"/>
  <c r="G194" i="36"/>
  <c r="I194" i="36" s="1"/>
  <c r="F194" i="36" s="1"/>
  <c r="H194" i="36"/>
  <c r="L229" i="36"/>
  <c r="J229" i="36"/>
  <c r="D229" i="36"/>
  <c r="E230" i="36"/>
  <c r="K229" i="36"/>
  <c r="M228" i="36"/>
  <c r="E599" i="36"/>
  <c r="L598" i="36"/>
  <c r="D598" i="36"/>
  <c r="H528" i="36" l="1"/>
  <c r="J528" i="36"/>
  <c r="G195" i="36"/>
  <c r="I195" i="36" s="1"/>
  <c r="F195" i="36" s="1"/>
  <c r="H195" i="36"/>
  <c r="K529" i="36"/>
  <c r="M528" i="36"/>
  <c r="I528" i="36"/>
  <c r="F528" i="36" s="1"/>
  <c r="M229" i="36"/>
  <c r="E600" i="36"/>
  <c r="L599" i="36"/>
  <c r="D599" i="36"/>
  <c r="L230" i="36"/>
  <c r="J230" i="36" s="1"/>
  <c r="D230" i="36"/>
  <c r="E231" i="36"/>
  <c r="G196" i="36" l="1"/>
  <c r="I196" i="36" s="1"/>
  <c r="F196" i="36" s="1"/>
  <c r="H196" i="36"/>
  <c r="H529" i="36"/>
  <c r="G529" i="36"/>
  <c r="J529" i="36"/>
  <c r="I529" i="36" s="1"/>
  <c r="F529" i="36" s="1"/>
  <c r="K230" i="36"/>
  <c r="L231" i="36"/>
  <c r="J231" i="36" s="1"/>
  <c r="D231" i="36"/>
  <c r="E232" i="36"/>
  <c r="K231" i="36"/>
  <c r="M230" i="36"/>
  <c r="E601" i="36"/>
  <c r="L600" i="36"/>
  <c r="D600" i="36"/>
  <c r="G530" i="36" l="1"/>
  <c r="J530" i="36"/>
  <c r="H530" i="36"/>
  <c r="G197" i="36"/>
  <c r="I197" i="36" s="1"/>
  <c r="F197" i="36" s="1"/>
  <c r="H197" i="36"/>
  <c r="K530" i="36"/>
  <c r="M529" i="36"/>
  <c r="M231" i="36"/>
  <c r="E602" i="36"/>
  <c r="L601" i="36"/>
  <c r="D601" i="36"/>
  <c r="L232" i="36"/>
  <c r="J232" i="36" s="1"/>
  <c r="D232" i="36"/>
  <c r="E233" i="36"/>
  <c r="K232" i="36" l="1"/>
  <c r="H198" i="36"/>
  <c r="G198" i="36"/>
  <c r="I198" i="36" s="1"/>
  <c r="F198" i="36" s="1"/>
  <c r="K531" i="36"/>
  <c r="M530" i="36"/>
  <c r="I530" i="36"/>
  <c r="F530" i="36" s="1"/>
  <c r="L233" i="36"/>
  <c r="J233" i="36" s="1"/>
  <c r="D233" i="36"/>
  <c r="E234" i="36"/>
  <c r="M232" i="36"/>
  <c r="E603" i="36"/>
  <c r="L602" i="36"/>
  <c r="D602" i="36"/>
  <c r="G199" i="36" l="1"/>
  <c r="I199" i="36" s="1"/>
  <c r="H199" i="36"/>
  <c r="F199" i="36"/>
  <c r="K233" i="36"/>
  <c r="H531" i="36"/>
  <c r="G531" i="36"/>
  <c r="J531" i="36"/>
  <c r="M233" i="36"/>
  <c r="E604" i="36"/>
  <c r="L603" i="36"/>
  <c r="D603" i="36"/>
  <c r="L234" i="36"/>
  <c r="J234" i="36" s="1"/>
  <c r="D234" i="36"/>
  <c r="E235" i="36"/>
  <c r="K234" i="36" l="1"/>
  <c r="K532" i="36"/>
  <c r="M531" i="36"/>
  <c r="H200" i="36"/>
  <c r="G200" i="36"/>
  <c r="I200" i="36" s="1"/>
  <c r="F200" i="36" s="1"/>
  <c r="I531" i="36"/>
  <c r="F531" i="36" s="1"/>
  <c r="L235" i="36"/>
  <c r="J235" i="36" s="1"/>
  <c r="D235" i="36"/>
  <c r="E236" i="36"/>
  <c r="M234" i="36"/>
  <c r="E605" i="36"/>
  <c r="L604" i="36"/>
  <c r="D604" i="36"/>
  <c r="K235" i="36" l="1"/>
  <c r="G201" i="36"/>
  <c r="I201" i="36" s="1"/>
  <c r="F201" i="36" s="1"/>
  <c r="H201" i="36"/>
  <c r="G532" i="36"/>
  <c r="J532" i="36"/>
  <c r="H532" i="36"/>
  <c r="M235" i="36"/>
  <c r="E606" i="36"/>
  <c r="L605" i="36"/>
  <c r="D605" i="36"/>
  <c r="L236" i="36"/>
  <c r="J236" i="36" s="1"/>
  <c r="D236" i="36"/>
  <c r="E237" i="36"/>
  <c r="I532" i="36" l="1"/>
  <c r="F532" i="36" s="1"/>
  <c r="H533" i="36" s="1"/>
  <c r="J533" i="36"/>
  <c r="K533" i="36"/>
  <c r="M532" i="36"/>
  <c r="H202" i="36"/>
  <c r="G202" i="36"/>
  <c r="I202" i="36" s="1"/>
  <c r="F202" i="36" s="1"/>
  <c r="K236" i="36"/>
  <c r="M236" i="36" s="1"/>
  <c r="L237" i="36"/>
  <c r="J237" i="36" s="1"/>
  <c r="D237" i="36"/>
  <c r="E238" i="36"/>
  <c r="E607" i="36"/>
  <c r="L606" i="36"/>
  <c r="D606" i="36"/>
  <c r="G533" i="36" l="1"/>
  <c r="I533" i="36" s="1"/>
  <c r="F533" i="36" s="1"/>
  <c r="G203" i="36"/>
  <c r="I203" i="36" s="1"/>
  <c r="F203" i="36" s="1"/>
  <c r="H203" i="36"/>
  <c r="K237" i="36"/>
  <c r="M237" i="36" s="1"/>
  <c r="K534" i="36"/>
  <c r="M533" i="36"/>
  <c r="E608" i="36"/>
  <c r="L607" i="36"/>
  <c r="D607" i="36"/>
  <c r="L238" i="36"/>
  <c r="K238" i="36" s="1"/>
  <c r="D238" i="36"/>
  <c r="E239" i="36"/>
  <c r="G534" i="36" l="1"/>
  <c r="H534" i="36"/>
  <c r="J534" i="36"/>
  <c r="J238" i="36"/>
  <c r="I534" i="36"/>
  <c r="F534" i="36" s="1"/>
  <c r="J535" i="36" s="1"/>
  <c r="H535" i="36"/>
  <c r="G535" i="36"/>
  <c r="H204" i="36"/>
  <c r="G204" i="36"/>
  <c r="I204" i="36" s="1"/>
  <c r="F204" i="36" s="1"/>
  <c r="K535" i="36"/>
  <c r="M534" i="36"/>
  <c r="M238" i="36"/>
  <c r="L239" i="36"/>
  <c r="J239" i="36" s="1"/>
  <c r="D239" i="36"/>
  <c r="E240" i="36"/>
  <c r="E609" i="36"/>
  <c r="L608" i="36"/>
  <c r="D608" i="36"/>
  <c r="I535" i="36" l="1"/>
  <c r="F535" i="36" s="1"/>
  <c r="K239" i="36"/>
  <c r="G536" i="36"/>
  <c r="H536" i="36"/>
  <c r="J536" i="36"/>
  <c r="H205" i="36"/>
  <c r="G205" i="36"/>
  <c r="I205" i="36" s="1"/>
  <c r="F205" i="36" s="1"/>
  <c r="K536" i="36"/>
  <c r="M535" i="36"/>
  <c r="M239" i="36"/>
  <c r="E610" i="36"/>
  <c r="L609" i="36"/>
  <c r="D609" i="36"/>
  <c r="L240" i="36"/>
  <c r="J240" i="36" s="1"/>
  <c r="D240" i="36"/>
  <c r="E241" i="36"/>
  <c r="K240" i="36" l="1"/>
  <c r="H206" i="36"/>
  <c r="G206" i="36"/>
  <c r="I206" i="36" s="1"/>
  <c r="F206" i="36" s="1"/>
  <c r="K537" i="36"/>
  <c r="M536" i="36"/>
  <c r="I536" i="36"/>
  <c r="F536" i="36" s="1"/>
  <c r="L241" i="36"/>
  <c r="J241" i="36" s="1"/>
  <c r="D241" i="36"/>
  <c r="E242" i="36"/>
  <c r="M240" i="36"/>
  <c r="E611" i="36"/>
  <c r="L610" i="36"/>
  <c r="D610" i="36"/>
  <c r="K241" i="36" l="1"/>
  <c r="G207" i="36"/>
  <c r="I207" i="36" s="1"/>
  <c r="F207" i="36" s="1"/>
  <c r="H207" i="36"/>
  <c r="G537" i="36"/>
  <c r="H537" i="36"/>
  <c r="J537" i="36"/>
  <c r="E612" i="36"/>
  <c r="L611" i="36"/>
  <c r="D611" i="36"/>
  <c r="L242" i="36"/>
  <c r="K242" i="36" s="1"/>
  <c r="D242" i="36"/>
  <c r="E243" i="36"/>
  <c r="M241" i="36"/>
  <c r="G208" i="36" l="1"/>
  <c r="I208" i="36" s="1"/>
  <c r="F208" i="36" s="1"/>
  <c r="H208" i="36"/>
  <c r="J242" i="36"/>
  <c r="M242" i="36" s="1"/>
  <c r="I537" i="36"/>
  <c r="F537" i="36" s="1"/>
  <c r="K538" i="36"/>
  <c r="M537" i="36"/>
  <c r="L243" i="36"/>
  <c r="J243" i="36" s="1"/>
  <c r="D243" i="36"/>
  <c r="E244" i="36"/>
  <c r="E613" i="36"/>
  <c r="L612" i="36"/>
  <c r="D612" i="36"/>
  <c r="H209" i="36" l="1"/>
  <c r="G209" i="36"/>
  <c r="I209" i="36" s="1"/>
  <c r="F209" i="36" s="1"/>
  <c r="K243" i="36"/>
  <c r="H538" i="36"/>
  <c r="G538" i="36"/>
  <c r="J538" i="36"/>
  <c r="I538" i="36" s="1"/>
  <c r="F538" i="36" s="1"/>
  <c r="M243" i="36"/>
  <c r="E614" i="36"/>
  <c r="L613" i="36"/>
  <c r="D613" i="36"/>
  <c r="L244" i="36"/>
  <c r="J244" i="36" s="1"/>
  <c r="D244" i="36"/>
  <c r="E245" i="36"/>
  <c r="K244" i="36"/>
  <c r="G539" i="36" l="1"/>
  <c r="J539" i="36"/>
  <c r="H539" i="36"/>
  <c r="K539" i="36"/>
  <c r="M538" i="36"/>
  <c r="H210" i="36"/>
  <c r="G210" i="36"/>
  <c r="I210" i="36" s="1"/>
  <c r="F210" i="36" s="1"/>
  <c r="L245" i="36"/>
  <c r="J245" i="36"/>
  <c r="D245" i="36"/>
  <c r="E246" i="36"/>
  <c r="K245" i="36"/>
  <c r="M244" i="36"/>
  <c r="E615" i="36"/>
  <c r="L614" i="36"/>
  <c r="D614" i="36"/>
  <c r="I539" i="36" l="1"/>
  <c r="F539" i="36" s="1"/>
  <c r="J540" i="36" s="1"/>
  <c r="G211" i="36"/>
  <c r="I211" i="36" s="1"/>
  <c r="F211" i="36" s="1"/>
  <c r="H211" i="36"/>
  <c r="H540" i="36"/>
  <c r="G540" i="36"/>
  <c r="K540" i="36"/>
  <c r="M539" i="36"/>
  <c r="M245" i="36"/>
  <c r="E616" i="36"/>
  <c r="L615" i="36"/>
  <c r="D615" i="36"/>
  <c r="L246" i="36"/>
  <c r="J246" i="36" s="1"/>
  <c r="D246" i="36"/>
  <c r="E247" i="36"/>
  <c r="K246" i="36"/>
  <c r="I540" i="36" l="1"/>
  <c r="F540" i="36" s="1"/>
  <c r="J541" i="36" s="1"/>
  <c r="H541" i="36"/>
  <c r="G541" i="36"/>
  <c r="K541" i="36"/>
  <c r="M540" i="36"/>
  <c r="H212" i="36"/>
  <c r="G212" i="36"/>
  <c r="I212" i="36" s="1"/>
  <c r="F212" i="36" s="1"/>
  <c r="L247" i="36"/>
  <c r="J247" i="36" s="1"/>
  <c r="D247" i="36"/>
  <c r="E248" i="36"/>
  <c r="M246" i="36"/>
  <c r="E617" i="36"/>
  <c r="L616" i="36"/>
  <c r="D616" i="36"/>
  <c r="I541" i="36" l="1"/>
  <c r="F541" i="36" s="1"/>
  <c r="H542" i="36" s="1"/>
  <c r="G213" i="36"/>
  <c r="I213" i="36" s="1"/>
  <c r="F213" i="36" s="1"/>
  <c r="H213" i="36"/>
  <c r="G542" i="36"/>
  <c r="J542" i="36"/>
  <c r="K247" i="36"/>
  <c r="M247" i="36" s="1"/>
  <c r="K542" i="36"/>
  <c r="M541" i="36"/>
  <c r="E618" i="36"/>
  <c r="L617" i="36"/>
  <c r="D617" i="36"/>
  <c r="L248" i="36"/>
  <c r="J248" i="36" s="1"/>
  <c r="D248" i="36"/>
  <c r="E249" i="36"/>
  <c r="K248" i="36" l="1"/>
  <c r="I542" i="36"/>
  <c r="F542" i="36" s="1"/>
  <c r="G214" i="36"/>
  <c r="I214" i="36" s="1"/>
  <c r="F214" i="36" s="1"/>
  <c r="H214" i="36"/>
  <c r="J543" i="36"/>
  <c r="H543" i="36"/>
  <c r="G543" i="36"/>
  <c r="K543" i="36"/>
  <c r="M542" i="36"/>
  <c r="L249" i="36"/>
  <c r="J249" i="36"/>
  <c r="D249" i="36"/>
  <c r="E250" i="36"/>
  <c r="K249" i="36"/>
  <c r="M248" i="36"/>
  <c r="E619" i="36"/>
  <c r="L618" i="36"/>
  <c r="D618" i="36"/>
  <c r="I543" i="36" l="1"/>
  <c r="F543" i="36" s="1"/>
  <c r="H215" i="36"/>
  <c r="G215" i="36"/>
  <c r="I215" i="36" s="1"/>
  <c r="F215" i="36" s="1"/>
  <c r="G544" i="36"/>
  <c r="J544" i="36"/>
  <c r="H544" i="36"/>
  <c r="K544" i="36"/>
  <c r="M543" i="36"/>
  <c r="M249" i="36"/>
  <c r="E620" i="36"/>
  <c r="L619" i="36"/>
  <c r="D619" i="36"/>
  <c r="L250" i="36"/>
  <c r="J250" i="36" s="1"/>
  <c r="D250" i="36"/>
  <c r="E251" i="36"/>
  <c r="I544" i="36" l="1"/>
  <c r="F544" i="36" s="1"/>
  <c r="G216" i="36"/>
  <c r="I216" i="36" s="1"/>
  <c r="F216" i="36" s="1"/>
  <c r="H216" i="36"/>
  <c r="J545" i="36"/>
  <c r="H545" i="36"/>
  <c r="G545" i="36"/>
  <c r="K250" i="36"/>
  <c r="K545" i="36"/>
  <c r="M544" i="36"/>
  <c r="L251" i="36"/>
  <c r="J251" i="36"/>
  <c r="D251" i="36"/>
  <c r="E252" i="36"/>
  <c r="K251" i="36"/>
  <c r="M250" i="36"/>
  <c r="E621" i="36"/>
  <c r="L620" i="36"/>
  <c r="D620" i="36"/>
  <c r="I545" i="36" l="1"/>
  <c r="F545" i="36" s="1"/>
  <c r="H546" i="36" s="1"/>
  <c r="J546" i="36"/>
  <c r="G217" i="36"/>
  <c r="I217" i="36" s="1"/>
  <c r="H217" i="36"/>
  <c r="F217" i="36"/>
  <c r="K546" i="36"/>
  <c r="M545" i="36"/>
  <c r="M251" i="36"/>
  <c r="E622" i="36"/>
  <c r="L621" i="36"/>
  <c r="D621" i="36"/>
  <c r="L252" i="36"/>
  <c r="J252" i="36" s="1"/>
  <c r="D252" i="36"/>
  <c r="E253" i="36"/>
  <c r="K252" i="36"/>
  <c r="G546" i="36" l="1"/>
  <c r="H218" i="36"/>
  <c r="G218" i="36"/>
  <c r="I218" i="36" s="1"/>
  <c r="F218" i="36" s="1"/>
  <c r="K547" i="36"/>
  <c r="M546" i="36"/>
  <c r="I546" i="36"/>
  <c r="F546" i="36" s="1"/>
  <c r="L253" i="36"/>
  <c r="J253" i="36" s="1"/>
  <c r="D253" i="36"/>
  <c r="E254" i="36"/>
  <c r="M252" i="36"/>
  <c r="E623" i="36"/>
  <c r="L622" i="36"/>
  <c r="D622" i="36"/>
  <c r="K253" i="36" l="1"/>
  <c r="G219" i="36"/>
  <c r="I219" i="36" s="1"/>
  <c r="H219" i="36"/>
  <c r="F219" i="36"/>
  <c r="H547" i="36"/>
  <c r="G547" i="36"/>
  <c r="J547" i="36"/>
  <c r="E624" i="36"/>
  <c r="L623" i="36"/>
  <c r="D623" i="36"/>
  <c r="L254" i="36"/>
  <c r="J254" i="36"/>
  <c r="D254" i="36"/>
  <c r="E255" i="36"/>
  <c r="K254" i="36"/>
  <c r="M253" i="36"/>
  <c r="I547" i="36" l="1"/>
  <c r="F547" i="36" s="1"/>
  <c r="H548" i="36"/>
  <c r="G548" i="36"/>
  <c r="J548" i="36"/>
  <c r="I548" i="36" s="1"/>
  <c r="F548" i="36" s="1"/>
  <c r="H220" i="36"/>
  <c r="G220" i="36"/>
  <c r="I220" i="36" s="1"/>
  <c r="F220" i="36" s="1"/>
  <c r="K548" i="36"/>
  <c r="M547" i="36"/>
  <c r="L255" i="36"/>
  <c r="K255" i="36" s="1"/>
  <c r="D255" i="36"/>
  <c r="E256" i="36"/>
  <c r="M254" i="36"/>
  <c r="E625" i="36"/>
  <c r="L624" i="36"/>
  <c r="D624" i="36"/>
  <c r="J255" i="36" l="1"/>
  <c r="J549" i="36"/>
  <c r="H549" i="36"/>
  <c r="G549" i="36"/>
  <c r="H221" i="36"/>
  <c r="G221" i="36"/>
  <c r="I221" i="36" s="1"/>
  <c r="F221" i="36" s="1"/>
  <c r="K549" i="36"/>
  <c r="M548" i="36"/>
  <c r="M255" i="36"/>
  <c r="E626" i="36"/>
  <c r="L625" i="36"/>
  <c r="D625" i="36"/>
  <c r="L256" i="36"/>
  <c r="J256" i="36"/>
  <c r="D256" i="36"/>
  <c r="E257" i="36"/>
  <c r="K256" i="36"/>
  <c r="H222" i="36" l="1"/>
  <c r="G222" i="36"/>
  <c r="I222" i="36" s="1"/>
  <c r="F222" i="36" s="1"/>
  <c r="M549" i="36"/>
  <c r="K550" i="36"/>
  <c r="I549" i="36"/>
  <c r="F549" i="36" s="1"/>
  <c r="L257" i="36"/>
  <c r="J257" i="36" s="1"/>
  <c r="D257" i="36"/>
  <c r="E258" i="36"/>
  <c r="M256" i="36"/>
  <c r="E627" i="36"/>
  <c r="L626" i="36"/>
  <c r="D626" i="36"/>
  <c r="H223" i="36" l="1"/>
  <c r="G223" i="36"/>
  <c r="I223" i="36" s="1"/>
  <c r="F223" i="36" s="1"/>
  <c r="K257" i="36"/>
  <c r="G550" i="36"/>
  <c r="J550" i="36"/>
  <c r="H550" i="36"/>
  <c r="M257" i="36"/>
  <c r="E628" i="36"/>
  <c r="L627" i="36"/>
  <c r="D627" i="36"/>
  <c r="L258" i="36"/>
  <c r="J258" i="36" s="1"/>
  <c r="D258" i="36"/>
  <c r="E259" i="36"/>
  <c r="K258" i="36"/>
  <c r="I550" i="36" l="1"/>
  <c r="F550" i="36" s="1"/>
  <c r="J551" i="36" s="1"/>
  <c r="H224" i="36"/>
  <c r="G224" i="36"/>
  <c r="I224" i="36" s="1"/>
  <c r="F224" i="36" s="1"/>
  <c r="H551" i="36"/>
  <c r="K551" i="36"/>
  <c r="M550" i="36"/>
  <c r="L259" i="36"/>
  <c r="J259" i="36"/>
  <c r="D259" i="36"/>
  <c r="E260" i="36"/>
  <c r="K259" i="36"/>
  <c r="M258" i="36"/>
  <c r="E629" i="36"/>
  <c r="L628" i="36"/>
  <c r="D628" i="36"/>
  <c r="G551" i="36" l="1"/>
  <c r="M551" i="36"/>
  <c r="K552" i="36"/>
  <c r="G225" i="36"/>
  <c r="I225" i="36" s="1"/>
  <c r="F225" i="36" s="1"/>
  <c r="H225" i="36"/>
  <c r="I551" i="36"/>
  <c r="F551" i="36" s="1"/>
  <c r="M259" i="36"/>
  <c r="E630" i="36"/>
  <c r="L629" i="36"/>
  <c r="D629" i="36"/>
  <c r="L260" i="36"/>
  <c r="J260" i="36" s="1"/>
  <c r="D260" i="36"/>
  <c r="E261" i="36"/>
  <c r="K260" i="36" l="1"/>
  <c r="H226" i="36"/>
  <c r="G226" i="36"/>
  <c r="I226" i="36" s="1"/>
  <c r="F226" i="36" s="1"/>
  <c r="H552" i="36"/>
  <c r="G552" i="36"/>
  <c r="J552" i="36"/>
  <c r="I552" i="36" s="1"/>
  <c r="F552" i="36" s="1"/>
  <c r="L261" i="36"/>
  <c r="J261" i="36" s="1"/>
  <c r="D261" i="36"/>
  <c r="E262" i="36"/>
  <c r="M260" i="36"/>
  <c r="E631" i="36"/>
  <c r="L630" i="36"/>
  <c r="D630" i="36"/>
  <c r="K261" i="36" l="1"/>
  <c r="G227" i="36"/>
  <c r="I227" i="36" s="1"/>
  <c r="F227" i="36" s="1"/>
  <c r="H227" i="36"/>
  <c r="H553" i="36"/>
  <c r="G553" i="36"/>
  <c r="J553" i="36"/>
  <c r="K553" i="36"/>
  <c r="M552" i="36"/>
  <c r="M261" i="36"/>
  <c r="E632" i="36"/>
  <c r="L631" i="36"/>
  <c r="D631" i="36"/>
  <c r="L262" i="36"/>
  <c r="J262" i="36"/>
  <c r="D262" i="36"/>
  <c r="E263" i="36"/>
  <c r="K262" i="36"/>
  <c r="I553" i="36" l="1"/>
  <c r="F553" i="36" s="1"/>
  <c r="K554" i="36"/>
  <c r="M553" i="36"/>
  <c r="H228" i="36"/>
  <c r="G228" i="36"/>
  <c r="I228" i="36" s="1"/>
  <c r="F228" i="36"/>
  <c r="L263" i="36"/>
  <c r="K263" i="36" s="1"/>
  <c r="D263" i="36"/>
  <c r="E264" i="36"/>
  <c r="M262" i="36"/>
  <c r="E633" i="36"/>
  <c r="L632" i="36"/>
  <c r="D632" i="36"/>
  <c r="G229" i="36" l="1"/>
  <c r="I229" i="36" s="1"/>
  <c r="F229" i="36" s="1"/>
  <c r="H229" i="36"/>
  <c r="J263" i="36"/>
  <c r="M263" i="36" s="1"/>
  <c r="H554" i="36"/>
  <c r="G554" i="36"/>
  <c r="J554" i="36"/>
  <c r="E634" i="36"/>
  <c r="L633" i="36"/>
  <c r="D633" i="36"/>
  <c r="L264" i="36"/>
  <c r="K264" i="36" s="1"/>
  <c r="D264" i="36"/>
  <c r="E265" i="36"/>
  <c r="I554" i="36" l="1"/>
  <c r="F554" i="36" s="1"/>
  <c r="J264" i="36"/>
  <c r="H230" i="36"/>
  <c r="G230" i="36"/>
  <c r="I230" i="36" s="1"/>
  <c r="F230" i="36" s="1"/>
  <c r="K555" i="36"/>
  <c r="M554" i="36"/>
  <c r="J555" i="36"/>
  <c r="H555" i="36"/>
  <c r="G555" i="36"/>
  <c r="L265" i="36"/>
  <c r="K265" i="36" s="1"/>
  <c r="D265" i="36"/>
  <c r="E266" i="36"/>
  <c r="M264" i="36"/>
  <c r="E635" i="36"/>
  <c r="L634" i="36"/>
  <c r="D634" i="36"/>
  <c r="J265" i="36" l="1"/>
  <c r="K556" i="36"/>
  <c r="M555" i="36"/>
  <c r="H231" i="36"/>
  <c r="G231" i="36"/>
  <c r="I231" i="36" s="1"/>
  <c r="F231" i="36" s="1"/>
  <c r="I555" i="36"/>
  <c r="F555" i="36" s="1"/>
  <c r="M265" i="36"/>
  <c r="E636" i="36"/>
  <c r="L635" i="36"/>
  <c r="D635" i="36"/>
  <c r="L266" i="36"/>
  <c r="K266" i="36" s="1"/>
  <c r="D266" i="36"/>
  <c r="E267" i="36"/>
  <c r="J266" i="36" l="1"/>
  <c r="G232" i="36"/>
  <c r="I232" i="36" s="1"/>
  <c r="F232" i="36" s="1"/>
  <c r="H232" i="36"/>
  <c r="H556" i="36"/>
  <c r="G556" i="36"/>
  <c r="J556" i="36"/>
  <c r="L267" i="36"/>
  <c r="K267" i="36" s="1"/>
  <c r="D267" i="36"/>
  <c r="E268" i="36"/>
  <c r="M266" i="36"/>
  <c r="E637" i="36"/>
  <c r="L636" i="36"/>
  <c r="D636" i="36"/>
  <c r="J267" i="36" l="1"/>
  <c r="H233" i="36"/>
  <c r="G233" i="36"/>
  <c r="I233" i="36" s="1"/>
  <c r="F233" i="36" s="1"/>
  <c r="M556" i="36"/>
  <c r="K557" i="36"/>
  <c r="I556" i="36"/>
  <c r="F556" i="36" s="1"/>
  <c r="M267" i="36"/>
  <c r="E638" i="36"/>
  <c r="L637" i="36"/>
  <c r="D637" i="36"/>
  <c r="L268" i="36"/>
  <c r="J268" i="36" s="1"/>
  <c r="D268" i="36"/>
  <c r="E269" i="36"/>
  <c r="H234" i="36" l="1"/>
  <c r="G234" i="36"/>
  <c r="I234" i="36" s="1"/>
  <c r="F234" i="36" s="1"/>
  <c r="H557" i="36"/>
  <c r="G557" i="36"/>
  <c r="J557" i="36"/>
  <c r="K268" i="36"/>
  <c r="L269" i="36"/>
  <c r="K269" i="36" s="1"/>
  <c r="D269" i="36"/>
  <c r="E270" i="36"/>
  <c r="M268" i="36"/>
  <c r="E639" i="36"/>
  <c r="L638" i="36"/>
  <c r="D638" i="36"/>
  <c r="J269" i="36" l="1"/>
  <c r="I557" i="36"/>
  <c r="F557" i="36" s="1"/>
  <c r="H558" i="36" s="1"/>
  <c r="G558" i="36"/>
  <c r="H235" i="36"/>
  <c r="G235" i="36"/>
  <c r="I235" i="36" s="1"/>
  <c r="F235" i="36" s="1"/>
  <c r="M557" i="36"/>
  <c r="K558" i="36"/>
  <c r="M269" i="36"/>
  <c r="E640" i="36"/>
  <c r="L639" i="36"/>
  <c r="D639" i="36"/>
  <c r="L270" i="36"/>
  <c r="J270" i="36" s="1"/>
  <c r="D270" i="36"/>
  <c r="E271" i="36"/>
  <c r="J558" i="36" l="1"/>
  <c r="I558" i="36" s="1"/>
  <c r="F558" i="36" s="1"/>
  <c r="H559" i="36" s="1"/>
  <c r="H236" i="36"/>
  <c r="G236" i="36"/>
  <c r="I236" i="36" s="1"/>
  <c r="F236" i="36" s="1"/>
  <c r="G559" i="36"/>
  <c r="J559" i="36"/>
  <c r="K270" i="36"/>
  <c r="K559" i="36"/>
  <c r="M558" i="36"/>
  <c r="L271" i="36"/>
  <c r="J271" i="36"/>
  <c r="D271" i="36"/>
  <c r="E272" i="36"/>
  <c r="K271" i="36"/>
  <c r="M270" i="36"/>
  <c r="E641" i="36"/>
  <c r="L640" i="36"/>
  <c r="D640" i="36"/>
  <c r="I559" i="36" l="1"/>
  <c r="F559" i="36" s="1"/>
  <c r="G560" i="36" s="1"/>
  <c r="H560" i="36"/>
  <c r="J560" i="36"/>
  <c r="H237" i="36"/>
  <c r="G237" i="36"/>
  <c r="I237" i="36" s="1"/>
  <c r="F237" i="36" s="1"/>
  <c r="M559" i="36"/>
  <c r="K560" i="36"/>
  <c r="M271" i="36"/>
  <c r="E642" i="36"/>
  <c r="L641" i="36"/>
  <c r="D641" i="36"/>
  <c r="L272" i="36"/>
  <c r="J272" i="36" s="1"/>
  <c r="D272" i="36"/>
  <c r="E273" i="36"/>
  <c r="K272" i="36" l="1"/>
  <c r="G238" i="36"/>
  <c r="I238" i="36" s="1"/>
  <c r="F238" i="36" s="1"/>
  <c r="H238" i="36"/>
  <c r="K561" i="36"/>
  <c r="M560" i="36"/>
  <c r="I560" i="36"/>
  <c r="F560" i="36" s="1"/>
  <c r="L273" i="36"/>
  <c r="J273" i="36"/>
  <c r="H273" i="36"/>
  <c r="F273" i="36"/>
  <c r="D273" i="36"/>
  <c r="I273" i="36"/>
  <c r="E274" i="36"/>
  <c r="K273" i="36"/>
  <c r="G273" i="36"/>
  <c r="M272" i="36"/>
  <c r="E643" i="36"/>
  <c r="K642" i="36"/>
  <c r="I642" i="36"/>
  <c r="G642" i="36"/>
  <c r="J642" i="36"/>
  <c r="F642" i="36"/>
  <c r="L642" i="36"/>
  <c r="H642" i="36"/>
  <c r="D642" i="36"/>
  <c r="G239" i="36" l="1"/>
  <c r="I239" i="36" s="1"/>
  <c r="F239" i="36" s="1"/>
  <c r="H239" i="36"/>
  <c r="J561" i="36"/>
  <c r="H561" i="36"/>
  <c r="G561" i="36"/>
  <c r="E644" i="36"/>
  <c r="K643" i="36"/>
  <c r="I643" i="36"/>
  <c r="G643" i="36"/>
  <c r="L643" i="36"/>
  <c r="H643" i="36"/>
  <c r="D643" i="36"/>
  <c r="J643" i="36"/>
  <c r="F643" i="36"/>
  <c r="L274" i="36"/>
  <c r="J274" i="36"/>
  <c r="H274" i="36"/>
  <c r="F274" i="36"/>
  <c r="D274" i="36"/>
  <c r="E275" i="36"/>
  <c r="K274" i="36"/>
  <c r="G274" i="36"/>
  <c r="I274" i="36"/>
  <c r="M273" i="36"/>
  <c r="I561" i="36" l="1"/>
  <c r="F561" i="36" s="1"/>
  <c r="H240" i="36"/>
  <c r="G240" i="36"/>
  <c r="I240" i="36" s="1"/>
  <c r="F240" i="36" s="1"/>
  <c r="H562" i="36"/>
  <c r="G562" i="36"/>
  <c r="J562" i="36"/>
  <c r="M561" i="36"/>
  <c r="K562" i="36"/>
  <c r="L275" i="36"/>
  <c r="J275" i="36"/>
  <c r="H275" i="36"/>
  <c r="F275" i="36"/>
  <c r="D275" i="36"/>
  <c r="I275" i="36"/>
  <c r="E276" i="36"/>
  <c r="K275" i="36"/>
  <c r="G275" i="36"/>
  <c r="M274" i="36"/>
  <c r="E645" i="36"/>
  <c r="K644" i="36"/>
  <c r="I644" i="36"/>
  <c r="G644" i="36"/>
  <c r="J644" i="36"/>
  <c r="F644" i="36"/>
  <c r="L644" i="36"/>
  <c r="H644" i="36"/>
  <c r="D644" i="36"/>
  <c r="K563" i="36" l="1"/>
  <c r="M562" i="36"/>
  <c r="I562" i="36"/>
  <c r="F562" i="36" s="1"/>
  <c r="H241" i="36"/>
  <c r="G241" i="36"/>
  <c r="I241" i="36" s="1"/>
  <c r="F241" i="36" s="1"/>
  <c r="E646" i="36"/>
  <c r="K645" i="36"/>
  <c r="I645" i="36"/>
  <c r="G645" i="36"/>
  <c r="L645" i="36"/>
  <c r="H645" i="36"/>
  <c r="D645" i="36"/>
  <c r="J645" i="36"/>
  <c r="F645" i="36"/>
  <c r="L276" i="36"/>
  <c r="J276" i="36"/>
  <c r="H276" i="36"/>
  <c r="F276" i="36"/>
  <c r="D276" i="36"/>
  <c r="E277" i="36"/>
  <c r="K276" i="36"/>
  <c r="G276" i="36"/>
  <c r="I276" i="36"/>
  <c r="M275" i="36"/>
  <c r="H242" i="36" l="1"/>
  <c r="G242" i="36"/>
  <c r="I242" i="36" s="1"/>
  <c r="F242" i="36" s="1"/>
  <c r="J563" i="36"/>
  <c r="H563" i="36"/>
  <c r="G563" i="36"/>
  <c r="L277" i="36"/>
  <c r="J277" i="36"/>
  <c r="H277" i="36"/>
  <c r="F277" i="36"/>
  <c r="D277" i="36"/>
  <c r="I277" i="36"/>
  <c r="E278" i="36"/>
  <c r="K277" i="36"/>
  <c r="G277" i="36"/>
  <c r="M276" i="36"/>
  <c r="E647" i="36"/>
  <c r="K646" i="36"/>
  <c r="I646" i="36"/>
  <c r="G646" i="36"/>
  <c r="J646" i="36"/>
  <c r="F646" i="36"/>
  <c r="L646" i="36"/>
  <c r="H646" i="36"/>
  <c r="D646" i="36"/>
  <c r="I563" i="36" l="1"/>
  <c r="F563" i="36" s="1"/>
  <c r="H564" i="36"/>
  <c r="G564" i="36"/>
  <c r="J564" i="36"/>
  <c r="I564" i="36" s="1"/>
  <c r="F564" i="36" s="1"/>
  <c r="G243" i="36"/>
  <c r="I243" i="36" s="1"/>
  <c r="F243" i="36" s="1"/>
  <c r="H243" i="36"/>
  <c r="K564" i="36"/>
  <c r="M563" i="36"/>
  <c r="E648" i="36"/>
  <c r="K647" i="36"/>
  <c r="I647" i="36"/>
  <c r="G647" i="36"/>
  <c r="L647" i="36"/>
  <c r="H647" i="36"/>
  <c r="D647" i="36"/>
  <c r="J647" i="36"/>
  <c r="F647" i="36"/>
  <c r="L278" i="36"/>
  <c r="J278" i="36"/>
  <c r="H278" i="36"/>
  <c r="F278" i="36"/>
  <c r="D278" i="36"/>
  <c r="E279" i="36"/>
  <c r="K278" i="36"/>
  <c r="G278" i="36"/>
  <c r="I278" i="36"/>
  <c r="M277" i="36"/>
  <c r="H244" i="36" l="1"/>
  <c r="G244" i="36"/>
  <c r="I244" i="36" s="1"/>
  <c r="F244" i="36" s="1"/>
  <c r="H565" i="36"/>
  <c r="G565" i="36"/>
  <c r="J565" i="36"/>
  <c r="K565" i="36"/>
  <c r="M564" i="36"/>
  <c r="L279" i="36"/>
  <c r="J279" i="36"/>
  <c r="H279" i="36"/>
  <c r="F279" i="36"/>
  <c r="D279" i="36"/>
  <c r="I279" i="36"/>
  <c r="E280" i="36"/>
  <c r="K279" i="36"/>
  <c r="G279" i="36"/>
  <c r="M278" i="36"/>
  <c r="E649" i="36"/>
  <c r="K648" i="36"/>
  <c r="I648" i="36"/>
  <c r="G648" i="36"/>
  <c r="J648" i="36"/>
  <c r="F648" i="36"/>
  <c r="L648" i="36"/>
  <c r="H648" i="36"/>
  <c r="D648" i="36"/>
  <c r="K566" i="36" l="1"/>
  <c r="M565" i="36"/>
  <c r="G245" i="36"/>
  <c r="I245" i="36" s="1"/>
  <c r="F245" i="36" s="1"/>
  <c r="H245" i="36"/>
  <c r="I565" i="36"/>
  <c r="F565" i="36" s="1"/>
  <c r="E650" i="36"/>
  <c r="K649" i="36"/>
  <c r="I649" i="36"/>
  <c r="G649" i="36"/>
  <c r="L649" i="36"/>
  <c r="H649" i="36"/>
  <c r="D649" i="36"/>
  <c r="J649" i="36"/>
  <c r="F649" i="36"/>
  <c r="L280" i="36"/>
  <c r="J280" i="36"/>
  <c r="H280" i="36"/>
  <c r="F280" i="36"/>
  <c r="D280" i="36"/>
  <c r="E281" i="36"/>
  <c r="K280" i="36"/>
  <c r="G280" i="36"/>
  <c r="I280" i="36"/>
  <c r="M279" i="36"/>
  <c r="G246" i="36" l="1"/>
  <c r="I246" i="36" s="1"/>
  <c r="F246" i="36" s="1"/>
  <c r="H246" i="36"/>
  <c r="G566" i="36"/>
  <c r="J566" i="36"/>
  <c r="H566" i="36"/>
  <c r="L281" i="36"/>
  <c r="J281" i="36"/>
  <c r="H281" i="36"/>
  <c r="F281" i="36"/>
  <c r="D281" i="36"/>
  <c r="E282" i="36"/>
  <c r="K281" i="36"/>
  <c r="I281" i="36"/>
  <c r="G281" i="36"/>
  <c r="M280" i="36"/>
  <c r="E651" i="36"/>
  <c r="K650" i="36"/>
  <c r="I650" i="36"/>
  <c r="G650" i="36"/>
  <c r="J650" i="36"/>
  <c r="F650" i="36"/>
  <c r="L650" i="36"/>
  <c r="H650" i="36"/>
  <c r="D650" i="36"/>
  <c r="G247" i="36" l="1"/>
  <c r="I247" i="36" s="1"/>
  <c r="F247" i="36" s="1"/>
  <c r="H247" i="36"/>
  <c r="M566" i="36"/>
  <c r="K567" i="36"/>
  <c r="I566" i="36"/>
  <c r="F566" i="36" s="1"/>
  <c r="E652" i="36"/>
  <c r="K651" i="36"/>
  <c r="I651" i="36"/>
  <c r="G651" i="36"/>
  <c r="L651" i="36"/>
  <c r="H651" i="36"/>
  <c r="D651" i="36"/>
  <c r="J651" i="36"/>
  <c r="F651" i="36"/>
  <c r="L282" i="36"/>
  <c r="J282" i="36"/>
  <c r="H282" i="36"/>
  <c r="F282" i="36"/>
  <c r="D282" i="36"/>
  <c r="E283" i="36"/>
  <c r="K282" i="36"/>
  <c r="I282" i="36"/>
  <c r="G282" i="36"/>
  <c r="M281" i="36"/>
  <c r="G248" i="36" l="1"/>
  <c r="I248" i="36" s="1"/>
  <c r="F248" i="36" s="1"/>
  <c r="H248" i="36"/>
  <c r="H567" i="36"/>
  <c r="G567" i="36"/>
  <c r="J567" i="36"/>
  <c r="M282" i="36"/>
  <c r="L283" i="36"/>
  <c r="J283" i="36"/>
  <c r="H283" i="36"/>
  <c r="F283" i="36"/>
  <c r="D283" i="36"/>
  <c r="E284" i="36"/>
  <c r="K283" i="36"/>
  <c r="I283" i="36"/>
  <c r="G283" i="36"/>
  <c r="L652" i="36"/>
  <c r="J652" i="36"/>
  <c r="H652" i="36"/>
  <c r="E653" i="36"/>
  <c r="K652" i="36"/>
  <c r="I652" i="36"/>
  <c r="G652" i="36"/>
  <c r="F652" i="36"/>
  <c r="D652" i="36"/>
  <c r="M567" i="36" l="1"/>
  <c r="K568" i="36"/>
  <c r="G249" i="36"/>
  <c r="I249" i="36" s="1"/>
  <c r="F249" i="36" s="1"/>
  <c r="H249" i="36"/>
  <c r="I567" i="36"/>
  <c r="F567" i="36" s="1"/>
  <c r="M283" i="36"/>
  <c r="L653" i="36"/>
  <c r="J653" i="36"/>
  <c r="H653" i="36"/>
  <c r="F653" i="36"/>
  <c r="D653" i="36"/>
  <c r="E654" i="36"/>
  <c r="K653" i="36"/>
  <c r="I653" i="36"/>
  <c r="G653" i="36"/>
  <c r="L284" i="36"/>
  <c r="J284" i="36"/>
  <c r="H284" i="36"/>
  <c r="F284" i="36"/>
  <c r="D284" i="36"/>
  <c r="E285" i="36"/>
  <c r="K284" i="36"/>
  <c r="I284" i="36"/>
  <c r="G284" i="36"/>
  <c r="H250" i="36" l="1"/>
  <c r="G250" i="36"/>
  <c r="I250" i="36" s="1"/>
  <c r="F250" i="36" s="1"/>
  <c r="G568" i="36"/>
  <c r="J568" i="36"/>
  <c r="H568" i="36"/>
  <c r="M284" i="36"/>
  <c r="L285" i="36"/>
  <c r="J285" i="36"/>
  <c r="H285" i="36"/>
  <c r="F285" i="36"/>
  <c r="D285" i="36"/>
  <c r="E286" i="36"/>
  <c r="K285" i="36"/>
  <c r="I285" i="36"/>
  <c r="G285" i="36"/>
  <c r="L654" i="36"/>
  <c r="J654" i="36"/>
  <c r="H654" i="36"/>
  <c r="F654" i="36"/>
  <c r="D654" i="36"/>
  <c r="E655" i="36"/>
  <c r="K654" i="36"/>
  <c r="I654" i="36"/>
  <c r="G654" i="36"/>
  <c r="I568" i="36" l="1"/>
  <c r="F568" i="36" s="1"/>
  <c r="G251" i="36"/>
  <c r="I251" i="36" s="1"/>
  <c r="F251" i="36" s="1"/>
  <c r="H251" i="36"/>
  <c r="G569" i="36"/>
  <c r="J569" i="36"/>
  <c r="H569" i="36"/>
  <c r="K569" i="36"/>
  <c r="M568" i="36"/>
  <c r="M285" i="36"/>
  <c r="L286" i="36"/>
  <c r="J286" i="36"/>
  <c r="H286" i="36"/>
  <c r="F286" i="36"/>
  <c r="D286" i="36"/>
  <c r="E287" i="36"/>
  <c r="K286" i="36"/>
  <c r="I286" i="36"/>
  <c r="G286" i="36"/>
  <c r="L655" i="36"/>
  <c r="J655" i="36"/>
  <c r="H655" i="36"/>
  <c r="F655" i="36"/>
  <c r="D655" i="36"/>
  <c r="E656" i="36"/>
  <c r="K655" i="36"/>
  <c r="I655" i="36"/>
  <c r="G655" i="36"/>
  <c r="I569" i="36" l="1"/>
  <c r="F569" i="36" s="1"/>
  <c r="G570" i="36" s="1"/>
  <c r="H570" i="36"/>
  <c r="K570" i="36"/>
  <c r="M569" i="36"/>
  <c r="H252" i="36"/>
  <c r="G252" i="36"/>
  <c r="I252" i="36" s="1"/>
  <c r="F252" i="36" s="1"/>
  <c r="M286" i="36"/>
  <c r="L287" i="36"/>
  <c r="J287" i="36"/>
  <c r="H287" i="36"/>
  <c r="F287" i="36"/>
  <c r="D287" i="36"/>
  <c r="E288" i="36"/>
  <c r="K287" i="36"/>
  <c r="I287" i="36"/>
  <c r="G287" i="36"/>
  <c r="L656" i="36"/>
  <c r="J656" i="36"/>
  <c r="H656" i="36"/>
  <c r="F656" i="36"/>
  <c r="D656" i="36"/>
  <c r="E657" i="36"/>
  <c r="K656" i="36"/>
  <c r="I656" i="36"/>
  <c r="G656" i="36"/>
  <c r="J570" i="36" l="1"/>
  <c r="I570" i="36"/>
  <c r="F570" i="36" s="1"/>
  <c r="H571" i="36" s="1"/>
  <c r="G253" i="36"/>
  <c r="I253" i="36" s="1"/>
  <c r="F253" i="36" s="1"/>
  <c r="H253" i="36"/>
  <c r="J571" i="36"/>
  <c r="K571" i="36"/>
  <c r="M570" i="36"/>
  <c r="M287" i="36"/>
  <c r="L288" i="36"/>
  <c r="J288" i="36"/>
  <c r="H288" i="36"/>
  <c r="F288" i="36"/>
  <c r="D288" i="36"/>
  <c r="E289" i="36"/>
  <c r="K288" i="36"/>
  <c r="I288" i="36"/>
  <c r="G288" i="36"/>
  <c r="L657" i="36"/>
  <c r="J657" i="36"/>
  <c r="H657" i="36"/>
  <c r="F657" i="36"/>
  <c r="D657" i="36"/>
  <c r="E658" i="36"/>
  <c r="K657" i="36"/>
  <c r="I657" i="36"/>
  <c r="G657" i="36"/>
  <c r="G571" i="36" l="1"/>
  <c r="I571" i="36" s="1"/>
  <c r="F571" i="36" s="1"/>
  <c r="H254" i="36"/>
  <c r="G254" i="36"/>
  <c r="I254" i="36" s="1"/>
  <c r="F254" i="36" s="1"/>
  <c r="K572" i="36"/>
  <c r="M571" i="36"/>
  <c r="M288" i="36"/>
  <c r="L289" i="36"/>
  <c r="J289" i="36"/>
  <c r="H289" i="36"/>
  <c r="F289" i="36"/>
  <c r="D289" i="36"/>
  <c r="E290" i="36"/>
  <c r="K289" i="36"/>
  <c r="I289" i="36"/>
  <c r="G289" i="36"/>
  <c r="L658" i="36"/>
  <c r="J658" i="36"/>
  <c r="H658" i="36"/>
  <c r="F658" i="36"/>
  <c r="D658" i="36"/>
  <c r="E659" i="36"/>
  <c r="K658" i="36"/>
  <c r="I658" i="36"/>
  <c r="G658" i="36"/>
  <c r="H572" i="36" l="1"/>
  <c r="J572" i="36"/>
  <c r="I572" i="36" s="1"/>
  <c r="F572" i="36" s="1"/>
  <c r="H573" i="36" s="1"/>
  <c r="G572" i="36"/>
  <c r="G573" i="36"/>
  <c r="J573" i="36"/>
  <c r="I573" i="36" s="1"/>
  <c r="F573" i="36" s="1"/>
  <c r="H255" i="36"/>
  <c r="G255" i="36"/>
  <c r="I255" i="36" s="1"/>
  <c r="F255" i="36" s="1"/>
  <c r="K573" i="36"/>
  <c r="M572" i="36"/>
  <c r="M289" i="36"/>
  <c r="L290" i="36"/>
  <c r="J290" i="36"/>
  <c r="H290" i="36"/>
  <c r="F290" i="36"/>
  <c r="D290" i="36"/>
  <c r="E291" i="36"/>
  <c r="K290" i="36"/>
  <c r="I290" i="36"/>
  <c r="G290" i="36"/>
  <c r="L659" i="36"/>
  <c r="J659" i="36"/>
  <c r="H659" i="36"/>
  <c r="F659" i="36"/>
  <c r="D659" i="36"/>
  <c r="E660" i="36"/>
  <c r="K659" i="36"/>
  <c r="I659" i="36"/>
  <c r="G659" i="36"/>
  <c r="H256" i="36" l="1"/>
  <c r="G256" i="36"/>
  <c r="I256" i="36" s="1"/>
  <c r="F256" i="36" s="1"/>
  <c r="J574" i="36"/>
  <c r="H574" i="36"/>
  <c r="G574" i="36"/>
  <c r="K574" i="36"/>
  <c r="M573" i="36"/>
  <c r="M290" i="36"/>
  <c r="L291" i="36"/>
  <c r="J291" i="36"/>
  <c r="H291" i="36"/>
  <c r="F291" i="36"/>
  <c r="D291" i="36"/>
  <c r="E292" i="36"/>
  <c r="K291" i="36"/>
  <c r="I291" i="36"/>
  <c r="G291" i="36"/>
  <c r="L660" i="36"/>
  <c r="J660" i="36"/>
  <c r="H660" i="36"/>
  <c r="F660" i="36"/>
  <c r="D660" i="36"/>
  <c r="E661" i="36"/>
  <c r="K660" i="36"/>
  <c r="I660" i="36"/>
  <c r="G660" i="36"/>
  <c r="I574" i="36" l="1"/>
  <c r="F574" i="36" s="1"/>
  <c r="G575" i="36" s="1"/>
  <c r="J575" i="36"/>
  <c r="H575" i="36"/>
  <c r="H257" i="36"/>
  <c r="G257" i="36"/>
  <c r="I257" i="36" s="1"/>
  <c r="F257" i="36" s="1"/>
  <c r="M574" i="36"/>
  <c r="K575" i="36"/>
  <c r="M291" i="36"/>
  <c r="L292" i="36"/>
  <c r="J292" i="36"/>
  <c r="H292" i="36"/>
  <c r="F292" i="36"/>
  <c r="D292" i="36"/>
  <c r="E293" i="36"/>
  <c r="K292" i="36"/>
  <c r="I292" i="36"/>
  <c r="G292" i="36"/>
  <c r="L661" i="36"/>
  <c r="J661" i="36"/>
  <c r="H661" i="36"/>
  <c r="F661" i="36"/>
  <c r="D661" i="36"/>
  <c r="E662" i="36"/>
  <c r="K661" i="36"/>
  <c r="I661" i="36"/>
  <c r="G661" i="36"/>
  <c r="I575" i="36" l="1"/>
  <c r="F575" i="36" s="1"/>
  <c r="H576" i="36" s="1"/>
  <c r="G576" i="36"/>
  <c r="H258" i="36"/>
  <c r="G258" i="36"/>
  <c r="I258" i="36" s="1"/>
  <c r="F258" i="36" s="1"/>
  <c r="K576" i="36"/>
  <c r="M575" i="36"/>
  <c r="M292" i="36"/>
  <c r="L293" i="36"/>
  <c r="J293" i="36"/>
  <c r="H293" i="36"/>
  <c r="F293" i="36"/>
  <c r="D293" i="36"/>
  <c r="E294" i="36"/>
  <c r="K293" i="36"/>
  <c r="I293" i="36"/>
  <c r="G293" i="36"/>
  <c r="L662" i="36"/>
  <c r="J662" i="36"/>
  <c r="H662" i="36"/>
  <c r="F662" i="36"/>
  <c r="D662" i="36"/>
  <c r="E663" i="36"/>
  <c r="K662" i="36"/>
  <c r="I662" i="36"/>
  <c r="G662" i="36"/>
  <c r="J576" i="36" l="1"/>
  <c r="G259" i="36"/>
  <c r="I259" i="36" s="1"/>
  <c r="F259" i="36" s="1"/>
  <c r="H259" i="36"/>
  <c r="M576" i="36"/>
  <c r="K577" i="36"/>
  <c r="I576" i="36"/>
  <c r="F576" i="36" s="1"/>
  <c r="M293" i="36"/>
  <c r="L294" i="36"/>
  <c r="J294" i="36"/>
  <c r="H294" i="36"/>
  <c r="F294" i="36"/>
  <c r="D294" i="36"/>
  <c r="E295" i="36"/>
  <c r="K294" i="36"/>
  <c r="I294" i="36"/>
  <c r="G294" i="36"/>
  <c r="L663" i="36"/>
  <c r="J663" i="36"/>
  <c r="H663" i="36"/>
  <c r="F663" i="36"/>
  <c r="D663" i="36"/>
  <c r="E664" i="36"/>
  <c r="K663" i="36"/>
  <c r="I663" i="36"/>
  <c r="G663" i="36"/>
  <c r="H260" i="36" l="1"/>
  <c r="G260" i="36"/>
  <c r="I260" i="36" s="1"/>
  <c r="F260" i="36" s="1"/>
  <c r="H577" i="36"/>
  <c r="G577" i="36"/>
  <c r="J577" i="36"/>
  <c r="I577" i="36" s="1"/>
  <c r="F577" i="36" s="1"/>
  <c r="M294" i="36"/>
  <c r="L295" i="36"/>
  <c r="J295" i="36"/>
  <c r="H295" i="36"/>
  <c r="F295" i="36"/>
  <c r="D295" i="36"/>
  <c r="E296" i="36"/>
  <c r="K295" i="36"/>
  <c r="I295" i="36"/>
  <c r="G295" i="36"/>
  <c r="E665" i="36"/>
  <c r="L664" i="36"/>
  <c r="J664" i="36"/>
  <c r="H664" i="36"/>
  <c r="F664" i="36"/>
  <c r="D664" i="36"/>
  <c r="K664" i="36"/>
  <c r="I664" i="36"/>
  <c r="G664" i="36"/>
  <c r="J578" i="36" l="1"/>
  <c r="H578" i="36"/>
  <c r="G578" i="36"/>
  <c r="G261" i="36"/>
  <c r="I261" i="36" s="1"/>
  <c r="F261" i="36" s="1"/>
  <c r="H261" i="36"/>
  <c r="M577" i="36"/>
  <c r="K578" i="36"/>
  <c r="M295" i="36"/>
  <c r="L665" i="36"/>
  <c r="J665" i="36"/>
  <c r="H665" i="36"/>
  <c r="F665" i="36"/>
  <c r="D665" i="36"/>
  <c r="I665" i="36"/>
  <c r="E666" i="36"/>
  <c r="K665" i="36"/>
  <c r="G665" i="36"/>
  <c r="L296" i="36"/>
  <c r="J296" i="36"/>
  <c r="H296" i="36"/>
  <c r="F296" i="36"/>
  <c r="D296" i="36"/>
  <c r="E297" i="36"/>
  <c r="K296" i="36"/>
  <c r="I296" i="36"/>
  <c r="G296" i="36"/>
  <c r="H262" i="36" l="1"/>
  <c r="G262" i="36"/>
  <c r="I262" i="36" s="1"/>
  <c r="F262" i="36" s="1"/>
  <c r="K579" i="36"/>
  <c r="M578" i="36"/>
  <c r="I578" i="36"/>
  <c r="F578" i="36" s="1"/>
  <c r="M296" i="36"/>
  <c r="L297" i="36"/>
  <c r="J297" i="36"/>
  <c r="H297" i="36"/>
  <c r="F297" i="36"/>
  <c r="D297" i="36"/>
  <c r="E298" i="36"/>
  <c r="K297" i="36"/>
  <c r="I297" i="36"/>
  <c r="G297" i="36"/>
  <c r="L666" i="36"/>
  <c r="J666" i="36"/>
  <c r="H666" i="36"/>
  <c r="F666" i="36"/>
  <c r="D666" i="36"/>
  <c r="E667" i="36"/>
  <c r="K666" i="36"/>
  <c r="G666" i="36"/>
  <c r="I666" i="36"/>
  <c r="H579" i="36" l="1"/>
  <c r="G579" i="36"/>
  <c r="J579" i="36"/>
  <c r="H263" i="36"/>
  <c r="G263" i="36"/>
  <c r="I263" i="36" s="1"/>
  <c r="F263" i="36" s="1"/>
  <c r="M297" i="36"/>
  <c r="L298" i="36"/>
  <c r="J298" i="36"/>
  <c r="H298" i="36"/>
  <c r="F298" i="36"/>
  <c r="D298" i="36"/>
  <c r="E299" i="36"/>
  <c r="K298" i="36"/>
  <c r="I298" i="36"/>
  <c r="G298" i="36"/>
  <c r="L667" i="36"/>
  <c r="J667" i="36"/>
  <c r="H667" i="36"/>
  <c r="F667" i="36"/>
  <c r="D667" i="36"/>
  <c r="I667" i="36"/>
  <c r="E668" i="36"/>
  <c r="K667" i="36"/>
  <c r="G667" i="36"/>
  <c r="G264" i="36" l="1"/>
  <c r="I264" i="36" s="1"/>
  <c r="H264" i="36"/>
  <c r="F264" i="36"/>
  <c r="K580" i="36"/>
  <c r="M579" i="36"/>
  <c r="I579" i="36"/>
  <c r="F579" i="36" s="1"/>
  <c r="M298" i="36"/>
  <c r="L299" i="36"/>
  <c r="J299" i="36"/>
  <c r="H299" i="36"/>
  <c r="F299" i="36"/>
  <c r="D299" i="36"/>
  <c r="E300" i="36"/>
  <c r="K299" i="36"/>
  <c r="I299" i="36"/>
  <c r="G299" i="36"/>
  <c r="L668" i="36"/>
  <c r="J668" i="36"/>
  <c r="H668" i="36"/>
  <c r="F668" i="36"/>
  <c r="D668" i="36"/>
  <c r="E669" i="36"/>
  <c r="K668" i="36"/>
  <c r="G668" i="36"/>
  <c r="I668" i="36"/>
  <c r="H265" i="36" l="1"/>
  <c r="G265" i="36"/>
  <c r="I265" i="36" s="1"/>
  <c r="F265" i="36" s="1"/>
  <c r="H580" i="36"/>
  <c r="G580" i="36"/>
  <c r="J580" i="36"/>
  <c r="I580" i="36" s="1"/>
  <c r="F580" i="36" s="1"/>
  <c r="M299" i="36"/>
  <c r="L300" i="36"/>
  <c r="J300" i="36"/>
  <c r="H300" i="36"/>
  <c r="F300" i="36"/>
  <c r="D300" i="36"/>
  <c r="E301" i="36"/>
  <c r="K300" i="36"/>
  <c r="I300" i="36"/>
  <c r="G300" i="36"/>
  <c r="L669" i="36"/>
  <c r="J669" i="36"/>
  <c r="H669" i="36"/>
  <c r="F669" i="36"/>
  <c r="D669" i="36"/>
  <c r="I669" i="36"/>
  <c r="E670" i="36"/>
  <c r="K669" i="36"/>
  <c r="G669" i="36"/>
  <c r="H581" i="36" l="1"/>
  <c r="G581" i="36"/>
  <c r="J581" i="36"/>
  <c r="G266" i="36"/>
  <c r="I266" i="36" s="1"/>
  <c r="F266" i="36" s="1"/>
  <c r="H266" i="36"/>
  <c r="M580" i="36"/>
  <c r="K581" i="36"/>
  <c r="M300" i="36"/>
  <c r="L301" i="36"/>
  <c r="J301" i="36"/>
  <c r="H301" i="36"/>
  <c r="F301" i="36"/>
  <c r="D301" i="36"/>
  <c r="E302" i="36"/>
  <c r="K301" i="36"/>
  <c r="I301" i="36"/>
  <c r="G301" i="36"/>
  <c r="L670" i="36"/>
  <c r="J670" i="36"/>
  <c r="H670" i="36"/>
  <c r="F670" i="36"/>
  <c r="D670" i="36"/>
  <c r="E671" i="36"/>
  <c r="K670" i="36"/>
  <c r="G670" i="36"/>
  <c r="I670" i="36"/>
  <c r="G267" i="36" l="1"/>
  <c r="I267" i="36" s="1"/>
  <c r="F267" i="36" s="1"/>
  <c r="H267" i="36"/>
  <c r="I581" i="36"/>
  <c r="F581" i="36" s="1"/>
  <c r="K582" i="36"/>
  <c r="M581" i="36"/>
  <c r="L302" i="36"/>
  <c r="J302" i="36"/>
  <c r="H302" i="36"/>
  <c r="F302" i="36"/>
  <c r="D302" i="36"/>
  <c r="E303" i="36"/>
  <c r="K302" i="36"/>
  <c r="I302" i="36"/>
  <c r="G302" i="36"/>
  <c r="M301" i="36"/>
  <c r="L671" i="36"/>
  <c r="J671" i="36"/>
  <c r="H671" i="36"/>
  <c r="F671" i="36"/>
  <c r="D671" i="36"/>
  <c r="I671" i="36"/>
  <c r="E672" i="36"/>
  <c r="K671" i="36"/>
  <c r="G671" i="36"/>
  <c r="H268" i="36" l="1"/>
  <c r="G268" i="36"/>
  <c r="I268" i="36" s="1"/>
  <c r="F268" i="36" s="1"/>
  <c r="H582" i="36"/>
  <c r="G582" i="36"/>
  <c r="J582" i="36"/>
  <c r="L303" i="36"/>
  <c r="J303" i="36"/>
  <c r="H303" i="36"/>
  <c r="F303" i="36"/>
  <c r="D303" i="36"/>
  <c r="E304" i="36"/>
  <c r="K303" i="36"/>
  <c r="I303" i="36"/>
  <c r="G303" i="36"/>
  <c r="M302" i="36"/>
  <c r="L672" i="36"/>
  <c r="J672" i="36"/>
  <c r="H672" i="36"/>
  <c r="F672" i="36"/>
  <c r="D672" i="36"/>
  <c r="E673" i="36"/>
  <c r="K672" i="36"/>
  <c r="G672" i="36"/>
  <c r="I672" i="36"/>
  <c r="I582" i="36" l="1"/>
  <c r="F582" i="36" s="1"/>
  <c r="H583" i="36" s="1"/>
  <c r="H269" i="36"/>
  <c r="G269" i="36"/>
  <c r="I269" i="36" s="1"/>
  <c r="F269" i="36" s="1"/>
  <c r="G583" i="36"/>
  <c r="J583" i="36"/>
  <c r="M582" i="36"/>
  <c r="K583" i="36"/>
  <c r="M303" i="36"/>
  <c r="L673" i="36"/>
  <c r="J673" i="36"/>
  <c r="H673" i="36"/>
  <c r="F673" i="36"/>
  <c r="D673" i="36"/>
  <c r="I673" i="36"/>
  <c r="E674" i="36"/>
  <c r="K673" i="36"/>
  <c r="G673" i="36"/>
  <c r="L304" i="36"/>
  <c r="J304" i="36"/>
  <c r="H304" i="36"/>
  <c r="F304" i="36"/>
  <c r="D304" i="36"/>
  <c r="E305" i="36"/>
  <c r="K304" i="36"/>
  <c r="I304" i="36"/>
  <c r="G304" i="36"/>
  <c r="I583" i="36" l="1"/>
  <c r="F583" i="36" s="1"/>
  <c r="G584" i="36" s="1"/>
  <c r="H270" i="36"/>
  <c r="G270" i="36"/>
  <c r="I270" i="36" s="1"/>
  <c r="F270" i="36" s="1"/>
  <c r="J584" i="36"/>
  <c r="H584" i="36"/>
  <c r="K584" i="36"/>
  <c r="M583" i="36"/>
  <c r="M304" i="36"/>
  <c r="L305" i="36"/>
  <c r="J305" i="36"/>
  <c r="H305" i="36"/>
  <c r="F305" i="36"/>
  <c r="D305" i="36"/>
  <c r="E306" i="36"/>
  <c r="K305" i="36"/>
  <c r="I305" i="36"/>
  <c r="G305" i="36"/>
  <c r="L674" i="36"/>
  <c r="J674" i="36"/>
  <c r="H674" i="36"/>
  <c r="F674" i="36"/>
  <c r="D674" i="36"/>
  <c r="E675" i="36"/>
  <c r="K674" i="36"/>
  <c r="G674" i="36"/>
  <c r="I674" i="36"/>
  <c r="G271" i="36" l="1"/>
  <c r="I271" i="36" s="1"/>
  <c r="H271" i="36"/>
  <c r="F271" i="36"/>
  <c r="M305" i="36"/>
  <c r="I584" i="36"/>
  <c r="F584" i="36" s="1"/>
  <c r="M584" i="36"/>
  <c r="K585" i="36"/>
  <c r="L306" i="36"/>
  <c r="J306" i="36"/>
  <c r="H306" i="36"/>
  <c r="F306" i="36"/>
  <c r="D306" i="36"/>
  <c r="E307" i="36"/>
  <c r="K306" i="36"/>
  <c r="I306" i="36"/>
  <c r="G306" i="36"/>
  <c r="L675" i="36"/>
  <c r="J675" i="36"/>
  <c r="H675" i="36"/>
  <c r="F675" i="36"/>
  <c r="D675" i="36"/>
  <c r="I675" i="36"/>
  <c r="E676" i="36"/>
  <c r="K675" i="36"/>
  <c r="G675" i="36"/>
  <c r="H272" i="36" l="1"/>
  <c r="G272" i="36"/>
  <c r="I272" i="36" s="1"/>
  <c r="F272" i="36" s="1"/>
  <c r="H585" i="36"/>
  <c r="G585" i="36"/>
  <c r="J585" i="36"/>
  <c r="M306" i="36"/>
  <c r="L676" i="36"/>
  <c r="J676" i="36"/>
  <c r="H676" i="36"/>
  <c r="F676" i="36"/>
  <c r="D676" i="36"/>
  <c r="E677" i="36"/>
  <c r="K676" i="36"/>
  <c r="G676" i="36"/>
  <c r="I676" i="36"/>
  <c r="L307" i="36"/>
  <c r="J307" i="36"/>
  <c r="H307" i="36"/>
  <c r="F307" i="36"/>
  <c r="D307" i="36"/>
  <c r="E308" i="36"/>
  <c r="K307" i="36"/>
  <c r="I307" i="36"/>
  <c r="G307" i="36"/>
  <c r="I585" i="36" l="1"/>
  <c r="F585" i="36" s="1"/>
  <c r="G586" i="36" s="1"/>
  <c r="J586" i="36"/>
  <c r="K586" i="36"/>
  <c r="M585" i="36"/>
  <c r="L677" i="36"/>
  <c r="J677" i="36"/>
  <c r="H677" i="36"/>
  <c r="F677" i="36"/>
  <c r="D677" i="36"/>
  <c r="I677" i="36"/>
  <c r="E678" i="36"/>
  <c r="K677" i="36"/>
  <c r="G677" i="36"/>
  <c r="L308" i="36"/>
  <c r="J308" i="36"/>
  <c r="H308" i="36"/>
  <c r="F308" i="36"/>
  <c r="D308" i="36"/>
  <c r="E309" i="36"/>
  <c r="K308" i="36"/>
  <c r="I308" i="36"/>
  <c r="G308" i="36"/>
  <c r="M307" i="36"/>
  <c r="H586" i="36" l="1"/>
  <c r="I586" i="36"/>
  <c r="F586" i="36" s="1"/>
  <c r="G587" i="36" s="1"/>
  <c r="J587" i="36"/>
  <c r="K587" i="36"/>
  <c r="M586" i="36"/>
  <c r="M308" i="36"/>
  <c r="L309" i="36"/>
  <c r="J309" i="36"/>
  <c r="H309" i="36"/>
  <c r="F309" i="36"/>
  <c r="D309" i="36"/>
  <c r="E310" i="36"/>
  <c r="K309" i="36"/>
  <c r="I309" i="36"/>
  <c r="G309" i="36"/>
  <c r="L678" i="36"/>
  <c r="J678" i="36"/>
  <c r="H678" i="36"/>
  <c r="F678" i="36"/>
  <c r="D678" i="36"/>
  <c r="E679" i="36"/>
  <c r="K678" i="36"/>
  <c r="G678" i="36"/>
  <c r="I678" i="36"/>
  <c r="I587" i="36" l="1"/>
  <c r="F587" i="36" s="1"/>
  <c r="H587" i="36"/>
  <c r="G588" i="36"/>
  <c r="J588" i="36"/>
  <c r="I588" i="36" s="1"/>
  <c r="F588" i="36" s="1"/>
  <c r="H588" i="36"/>
  <c r="M309" i="36"/>
  <c r="K588" i="36"/>
  <c r="M587" i="36"/>
  <c r="L310" i="36"/>
  <c r="J310" i="36"/>
  <c r="H310" i="36"/>
  <c r="F310" i="36"/>
  <c r="D310" i="36"/>
  <c r="E311" i="36"/>
  <c r="K310" i="36"/>
  <c r="I310" i="36"/>
  <c r="G310" i="36"/>
  <c r="L679" i="36"/>
  <c r="J679" i="36"/>
  <c r="H679" i="36"/>
  <c r="F679" i="36"/>
  <c r="D679" i="36"/>
  <c r="I679" i="36"/>
  <c r="E680" i="36"/>
  <c r="K679" i="36"/>
  <c r="G679" i="36"/>
  <c r="G589" i="36" l="1"/>
  <c r="H589" i="36"/>
  <c r="J589" i="36"/>
  <c r="I589" i="36" s="1"/>
  <c r="F589" i="36" s="1"/>
  <c r="M588" i="36"/>
  <c r="K589" i="36"/>
  <c r="M310" i="36"/>
  <c r="L680" i="36"/>
  <c r="J680" i="36"/>
  <c r="H680" i="36"/>
  <c r="F680" i="36"/>
  <c r="D680" i="36"/>
  <c r="E681" i="36"/>
  <c r="K680" i="36"/>
  <c r="G680" i="36"/>
  <c r="I680" i="36"/>
  <c r="L311" i="36"/>
  <c r="J311" i="36"/>
  <c r="H311" i="36"/>
  <c r="F311" i="36"/>
  <c r="D311" i="36"/>
  <c r="E312" i="36"/>
  <c r="K311" i="36"/>
  <c r="I311" i="36"/>
  <c r="G311" i="36"/>
  <c r="J590" i="36" l="1"/>
  <c r="H590" i="36"/>
  <c r="G590" i="36"/>
  <c r="M589" i="36"/>
  <c r="K590" i="36"/>
  <c r="L681" i="36"/>
  <c r="J681" i="36"/>
  <c r="H681" i="36"/>
  <c r="F681" i="36"/>
  <c r="D681" i="36"/>
  <c r="I681" i="36"/>
  <c r="E682" i="36"/>
  <c r="K681" i="36"/>
  <c r="G681" i="36"/>
  <c r="L312" i="36"/>
  <c r="J312" i="36"/>
  <c r="H312" i="36"/>
  <c r="F312" i="36"/>
  <c r="D312" i="36"/>
  <c r="E313" i="36"/>
  <c r="K312" i="36"/>
  <c r="I312" i="36"/>
  <c r="G312" i="36"/>
  <c r="M311" i="36"/>
  <c r="K591" i="36" l="1"/>
  <c r="M590" i="36"/>
  <c r="I590" i="36"/>
  <c r="F590" i="36" s="1"/>
  <c r="M312" i="36"/>
  <c r="L313" i="36"/>
  <c r="J313" i="36"/>
  <c r="H313" i="36"/>
  <c r="F313" i="36"/>
  <c r="D313" i="36"/>
  <c r="E314" i="36"/>
  <c r="K313" i="36"/>
  <c r="I313" i="36"/>
  <c r="G313" i="36"/>
  <c r="L682" i="36"/>
  <c r="J682" i="36"/>
  <c r="H682" i="36"/>
  <c r="F682" i="36"/>
  <c r="D682" i="36"/>
  <c r="E683" i="36"/>
  <c r="K682" i="36"/>
  <c r="G682" i="36"/>
  <c r="I682" i="36"/>
  <c r="M313" i="36" l="1"/>
  <c r="G591" i="36"/>
  <c r="H591" i="36"/>
  <c r="J591" i="36"/>
  <c r="L314" i="36"/>
  <c r="J314" i="36"/>
  <c r="H314" i="36"/>
  <c r="F314" i="36"/>
  <c r="D314" i="36"/>
  <c r="E315" i="36"/>
  <c r="K314" i="36"/>
  <c r="I314" i="36"/>
  <c r="G314" i="36"/>
  <c r="L683" i="36"/>
  <c r="J683" i="36"/>
  <c r="H683" i="36"/>
  <c r="F683" i="36"/>
  <c r="D683" i="36"/>
  <c r="I683" i="36"/>
  <c r="E684" i="36"/>
  <c r="K683" i="36"/>
  <c r="G683" i="36"/>
  <c r="K592" i="36" l="1"/>
  <c r="M591" i="36"/>
  <c r="I591" i="36"/>
  <c r="F591" i="36" s="1"/>
  <c r="L315" i="36"/>
  <c r="J315" i="36"/>
  <c r="H315" i="36"/>
  <c r="F315" i="36"/>
  <c r="D315" i="36"/>
  <c r="E316" i="36"/>
  <c r="K315" i="36"/>
  <c r="I315" i="36"/>
  <c r="G315" i="36"/>
  <c r="M314" i="36"/>
  <c r="L684" i="36"/>
  <c r="J684" i="36"/>
  <c r="H684" i="36"/>
  <c r="F684" i="36"/>
  <c r="D684" i="36"/>
  <c r="E685" i="36"/>
  <c r="K684" i="36"/>
  <c r="G684" i="36"/>
  <c r="I684" i="36"/>
  <c r="G592" i="36" l="1"/>
  <c r="J592" i="36"/>
  <c r="H592" i="36"/>
  <c r="M315" i="36"/>
  <c r="L685" i="36"/>
  <c r="J685" i="36"/>
  <c r="H685" i="36"/>
  <c r="F685" i="36"/>
  <c r="D685" i="36"/>
  <c r="I685" i="36"/>
  <c r="E686" i="36"/>
  <c r="K685" i="36"/>
  <c r="G685" i="36"/>
  <c r="L316" i="36"/>
  <c r="J316" i="36"/>
  <c r="H316" i="36"/>
  <c r="F316" i="36"/>
  <c r="D316" i="36"/>
  <c r="E317" i="36"/>
  <c r="K316" i="36"/>
  <c r="I316" i="36"/>
  <c r="G316" i="36"/>
  <c r="I592" i="36" l="1"/>
  <c r="F592" i="36" s="1"/>
  <c r="K593" i="36"/>
  <c r="M592" i="36"/>
  <c r="M316" i="36"/>
  <c r="L317" i="36"/>
  <c r="J317" i="36"/>
  <c r="H317" i="36"/>
  <c r="F317" i="36"/>
  <c r="D317" i="36"/>
  <c r="E318" i="36"/>
  <c r="K317" i="36"/>
  <c r="I317" i="36"/>
  <c r="G317" i="36"/>
  <c r="L686" i="36"/>
  <c r="J686" i="36"/>
  <c r="H686" i="36"/>
  <c r="F686" i="36"/>
  <c r="D686" i="36"/>
  <c r="E687" i="36"/>
  <c r="K686" i="36"/>
  <c r="G686" i="36"/>
  <c r="I686" i="36"/>
  <c r="H593" i="36" l="1"/>
  <c r="G593" i="36"/>
  <c r="J593" i="36"/>
  <c r="L318" i="36"/>
  <c r="J318" i="36"/>
  <c r="H318" i="36"/>
  <c r="F318" i="36"/>
  <c r="D318" i="36"/>
  <c r="E319" i="36"/>
  <c r="K318" i="36"/>
  <c r="I318" i="36"/>
  <c r="G318" i="36"/>
  <c r="M317" i="36"/>
  <c r="L687" i="36"/>
  <c r="J687" i="36"/>
  <c r="H687" i="36"/>
  <c r="F687" i="36"/>
  <c r="D687" i="36"/>
  <c r="E688" i="36"/>
  <c r="K687" i="36"/>
  <c r="I687" i="36"/>
  <c r="G687" i="36"/>
  <c r="M593" i="36" l="1"/>
  <c r="K594" i="36"/>
  <c r="I593" i="36"/>
  <c r="F593" i="36" s="1"/>
  <c r="M318" i="36"/>
  <c r="L688" i="36"/>
  <c r="J688" i="36"/>
  <c r="H688" i="36"/>
  <c r="F688" i="36"/>
  <c r="D688" i="36"/>
  <c r="E689" i="36"/>
  <c r="K688" i="36"/>
  <c r="I688" i="36"/>
  <c r="G688" i="36"/>
  <c r="L319" i="36"/>
  <c r="J319" i="36"/>
  <c r="H319" i="36"/>
  <c r="F319" i="36"/>
  <c r="D319" i="36"/>
  <c r="E320" i="36"/>
  <c r="K319" i="36"/>
  <c r="I319" i="36"/>
  <c r="G319" i="36"/>
  <c r="M319" i="36" l="1"/>
  <c r="H594" i="36"/>
  <c r="G594" i="36"/>
  <c r="J594" i="36"/>
  <c r="L320" i="36"/>
  <c r="J320" i="36"/>
  <c r="H320" i="36"/>
  <c r="F320" i="36"/>
  <c r="D320" i="36"/>
  <c r="E321" i="36"/>
  <c r="K320" i="36"/>
  <c r="I320" i="36"/>
  <c r="G320" i="36"/>
  <c r="L689" i="36"/>
  <c r="J689" i="36"/>
  <c r="H689" i="36"/>
  <c r="F689" i="36"/>
  <c r="D689" i="36"/>
  <c r="E690" i="36"/>
  <c r="K689" i="36"/>
  <c r="I689" i="36"/>
  <c r="G689" i="36"/>
  <c r="K595" i="36" l="1"/>
  <c r="M594" i="36"/>
  <c r="I594" i="36"/>
  <c r="F594" i="36" s="1"/>
  <c r="M320" i="36"/>
  <c r="L321" i="36"/>
  <c r="J321" i="36"/>
  <c r="H321" i="36"/>
  <c r="F321" i="36"/>
  <c r="D321" i="36"/>
  <c r="E322" i="36"/>
  <c r="K321" i="36"/>
  <c r="I321" i="36"/>
  <c r="G321" i="36"/>
  <c r="L690" i="36"/>
  <c r="J690" i="36"/>
  <c r="H690" i="36"/>
  <c r="F690" i="36"/>
  <c r="D690" i="36"/>
  <c r="E691" i="36"/>
  <c r="K690" i="36"/>
  <c r="I690" i="36"/>
  <c r="G690" i="36"/>
  <c r="H595" i="36" l="1"/>
  <c r="G595" i="36"/>
  <c r="J595" i="36"/>
  <c r="I595" i="36" s="1"/>
  <c r="F595" i="36" s="1"/>
  <c r="M321" i="36"/>
  <c r="L322" i="36"/>
  <c r="J322" i="36"/>
  <c r="H322" i="36"/>
  <c r="F322" i="36"/>
  <c r="D322" i="36"/>
  <c r="E323" i="36"/>
  <c r="K322" i="36"/>
  <c r="I322" i="36"/>
  <c r="G322" i="36"/>
  <c r="L691" i="36"/>
  <c r="J691" i="36"/>
  <c r="H691" i="36"/>
  <c r="F691" i="36"/>
  <c r="D691" i="36"/>
  <c r="E692" i="36"/>
  <c r="K691" i="36"/>
  <c r="I691" i="36"/>
  <c r="G691" i="36"/>
  <c r="H596" i="36" l="1"/>
  <c r="G596" i="36"/>
  <c r="J596" i="36"/>
  <c r="M595" i="36"/>
  <c r="K596" i="36"/>
  <c r="M322" i="36"/>
  <c r="L323" i="36"/>
  <c r="J323" i="36"/>
  <c r="H323" i="36"/>
  <c r="F323" i="36"/>
  <c r="D323" i="36"/>
  <c r="E324" i="36"/>
  <c r="K323" i="36"/>
  <c r="I323" i="36"/>
  <c r="G323" i="36"/>
  <c r="L692" i="36"/>
  <c r="J692" i="36"/>
  <c r="H692" i="36"/>
  <c r="F692" i="36"/>
  <c r="D692" i="36"/>
  <c r="E693" i="36"/>
  <c r="K692" i="36"/>
  <c r="I692" i="36"/>
  <c r="G692" i="36"/>
  <c r="I596" i="36" l="1"/>
  <c r="F596" i="36" s="1"/>
  <c r="K597" i="36"/>
  <c r="M596" i="36"/>
  <c r="M323" i="36"/>
  <c r="L324" i="36"/>
  <c r="J324" i="36"/>
  <c r="H324" i="36"/>
  <c r="F324" i="36"/>
  <c r="D324" i="36"/>
  <c r="E325" i="36"/>
  <c r="K324" i="36"/>
  <c r="I324" i="36"/>
  <c r="G324" i="36"/>
  <c r="L693" i="36"/>
  <c r="J693" i="36"/>
  <c r="H693" i="36"/>
  <c r="F693" i="36"/>
  <c r="D693" i="36"/>
  <c r="E694" i="36"/>
  <c r="K693" i="36"/>
  <c r="I693" i="36"/>
  <c r="G693" i="36"/>
  <c r="H597" i="36" l="1"/>
  <c r="G597" i="36"/>
  <c r="J597" i="36"/>
  <c r="M324" i="36"/>
  <c r="L325" i="36"/>
  <c r="J325" i="36"/>
  <c r="H325" i="36"/>
  <c r="F325" i="36"/>
  <c r="D325" i="36"/>
  <c r="E326" i="36"/>
  <c r="K325" i="36"/>
  <c r="I325" i="36"/>
  <c r="G325" i="36"/>
  <c r="L694" i="36"/>
  <c r="J694" i="36"/>
  <c r="H694" i="36"/>
  <c r="F694" i="36"/>
  <c r="D694" i="36"/>
  <c r="E695" i="36"/>
  <c r="K694" i="36"/>
  <c r="I694" i="36"/>
  <c r="G694" i="36"/>
  <c r="M597" i="36" l="1"/>
  <c r="K598" i="36"/>
  <c r="I597" i="36"/>
  <c r="F597" i="36" s="1"/>
  <c r="M325" i="36"/>
  <c r="L326" i="36"/>
  <c r="J326" i="36"/>
  <c r="H326" i="36"/>
  <c r="F326" i="36"/>
  <c r="D326" i="36"/>
  <c r="E327" i="36"/>
  <c r="K326" i="36"/>
  <c r="I326" i="36"/>
  <c r="G326" i="36"/>
  <c r="L695" i="36"/>
  <c r="J695" i="36"/>
  <c r="H695" i="36"/>
  <c r="F695" i="36"/>
  <c r="D695" i="36"/>
  <c r="E696" i="36"/>
  <c r="K695" i="36"/>
  <c r="I695" i="36"/>
  <c r="G695" i="36"/>
  <c r="M326" i="36" l="1"/>
  <c r="H598" i="36"/>
  <c r="G598" i="36"/>
  <c r="J598" i="36"/>
  <c r="L327" i="36"/>
  <c r="J327" i="36"/>
  <c r="H327" i="36"/>
  <c r="F327" i="36"/>
  <c r="D327" i="36"/>
  <c r="E328" i="36"/>
  <c r="K327" i="36"/>
  <c r="I327" i="36"/>
  <c r="G327" i="36"/>
  <c r="L696" i="36"/>
  <c r="J696" i="36"/>
  <c r="H696" i="36"/>
  <c r="F696" i="36"/>
  <c r="D696" i="36"/>
  <c r="E697" i="36"/>
  <c r="K696" i="36"/>
  <c r="I696" i="36"/>
  <c r="G696" i="36"/>
  <c r="I598" i="36" l="1"/>
  <c r="F598" i="36" s="1"/>
  <c r="H599" i="36" s="1"/>
  <c r="G599" i="36"/>
  <c r="K599" i="36"/>
  <c r="M598" i="36"/>
  <c r="M327" i="36"/>
  <c r="L328" i="36"/>
  <c r="J328" i="36"/>
  <c r="H328" i="36"/>
  <c r="F328" i="36"/>
  <c r="D328" i="36"/>
  <c r="E329" i="36"/>
  <c r="K328" i="36"/>
  <c r="I328" i="36"/>
  <c r="G328" i="36"/>
  <c r="L697" i="36"/>
  <c r="J697" i="36"/>
  <c r="H697" i="36"/>
  <c r="F697" i="36"/>
  <c r="D697" i="36"/>
  <c r="E698" i="36"/>
  <c r="K697" i="36"/>
  <c r="G697" i="36"/>
  <c r="I697" i="36"/>
  <c r="J599" i="36" l="1"/>
  <c r="I599" i="36" s="1"/>
  <c r="F599" i="36" s="1"/>
  <c r="M599" i="36"/>
  <c r="K600" i="36"/>
  <c r="M328" i="36"/>
  <c r="L329" i="36"/>
  <c r="J329" i="36"/>
  <c r="H329" i="36"/>
  <c r="F329" i="36"/>
  <c r="D329" i="36"/>
  <c r="E330" i="36"/>
  <c r="K329" i="36"/>
  <c r="I329" i="36"/>
  <c r="G329" i="36"/>
  <c r="L698" i="36"/>
  <c r="J698" i="36"/>
  <c r="H698" i="36"/>
  <c r="F698" i="36"/>
  <c r="D698" i="36"/>
  <c r="I698" i="36"/>
  <c r="E699" i="36"/>
  <c r="K698" i="36"/>
  <c r="G698" i="36"/>
  <c r="G600" i="36" l="1"/>
  <c r="J600" i="36"/>
  <c r="H600" i="36"/>
  <c r="I600" i="36"/>
  <c r="F600" i="36" s="1"/>
  <c r="H601" i="36" s="1"/>
  <c r="G601" i="36"/>
  <c r="K601" i="36"/>
  <c r="M600" i="36"/>
  <c r="M329" i="36"/>
  <c r="L330" i="36"/>
  <c r="J330" i="36"/>
  <c r="H330" i="36"/>
  <c r="F330" i="36"/>
  <c r="D330" i="36"/>
  <c r="E331" i="36"/>
  <c r="K330" i="36"/>
  <c r="I330" i="36"/>
  <c r="G330" i="36"/>
  <c r="L699" i="36"/>
  <c r="J699" i="36"/>
  <c r="H699" i="36"/>
  <c r="F699" i="36"/>
  <c r="D699" i="36"/>
  <c r="E700" i="36"/>
  <c r="K699" i="36"/>
  <c r="G699" i="36"/>
  <c r="I699" i="36"/>
  <c r="J601" i="36" l="1"/>
  <c r="I601" i="36" s="1"/>
  <c r="F601" i="36" s="1"/>
  <c r="M601" i="36"/>
  <c r="K602" i="36"/>
  <c r="M330" i="36"/>
  <c r="L331" i="36"/>
  <c r="J331" i="36"/>
  <c r="H331" i="36"/>
  <c r="F331" i="36"/>
  <c r="D331" i="36"/>
  <c r="E332" i="36"/>
  <c r="K331" i="36"/>
  <c r="I331" i="36"/>
  <c r="G331" i="36"/>
  <c r="E701" i="36"/>
  <c r="L700" i="36"/>
  <c r="J700" i="36"/>
  <c r="H700" i="36"/>
  <c r="F700" i="36"/>
  <c r="D700" i="36"/>
  <c r="I700" i="36"/>
  <c r="K700" i="36"/>
  <c r="G700" i="36"/>
  <c r="G602" i="36" l="1"/>
  <c r="J602" i="36"/>
  <c r="H602" i="36"/>
  <c r="M331" i="36"/>
  <c r="E702" i="36"/>
  <c r="K701" i="36"/>
  <c r="I701" i="36"/>
  <c r="G701" i="36"/>
  <c r="L701" i="36"/>
  <c r="J701" i="36"/>
  <c r="H701" i="36"/>
  <c r="F701" i="36"/>
  <c r="D701" i="36"/>
  <c r="L332" i="36"/>
  <c r="J332" i="36"/>
  <c r="H332" i="36"/>
  <c r="F332" i="36"/>
  <c r="D332" i="36"/>
  <c r="E333" i="36"/>
  <c r="K332" i="36"/>
  <c r="I332" i="36"/>
  <c r="G332" i="36"/>
  <c r="I602" i="36" l="1"/>
  <c r="F602" i="36" s="1"/>
  <c r="K603" i="36"/>
  <c r="M602" i="36"/>
  <c r="L333" i="36"/>
  <c r="J333" i="36"/>
  <c r="H333" i="36"/>
  <c r="F333" i="36"/>
  <c r="D333" i="36"/>
  <c r="E334" i="36"/>
  <c r="K333" i="36"/>
  <c r="I333" i="36"/>
  <c r="G333" i="36"/>
  <c r="M332" i="36"/>
  <c r="E703" i="36"/>
  <c r="K702" i="36"/>
  <c r="I702" i="36"/>
  <c r="G702" i="36"/>
  <c r="L702" i="36"/>
  <c r="J702" i="36"/>
  <c r="H702" i="36"/>
  <c r="F702" i="36"/>
  <c r="D702" i="36"/>
  <c r="G603" i="36" l="1"/>
  <c r="H603" i="36"/>
  <c r="J603" i="36"/>
  <c r="I603" i="36" s="1"/>
  <c r="F603" i="36" s="1"/>
  <c r="M333" i="36"/>
  <c r="L334" i="36"/>
  <c r="J334" i="36"/>
  <c r="H334" i="36"/>
  <c r="F334" i="36"/>
  <c r="D334" i="36"/>
  <c r="E335" i="36"/>
  <c r="K334" i="36"/>
  <c r="I334" i="36"/>
  <c r="G334" i="36"/>
  <c r="E704" i="36"/>
  <c r="K703" i="36"/>
  <c r="I703" i="36"/>
  <c r="G703" i="36"/>
  <c r="L703" i="36"/>
  <c r="J703" i="36"/>
  <c r="H703" i="36"/>
  <c r="F703" i="36"/>
  <c r="D703" i="36"/>
  <c r="M334" i="36" l="1"/>
  <c r="J604" i="36"/>
  <c r="H604" i="36"/>
  <c r="G604" i="36"/>
  <c r="M603" i="36"/>
  <c r="K604" i="36"/>
  <c r="E705" i="36"/>
  <c r="K704" i="36"/>
  <c r="I704" i="36"/>
  <c r="G704" i="36"/>
  <c r="L704" i="36"/>
  <c r="J704" i="36"/>
  <c r="H704" i="36"/>
  <c r="F704" i="36"/>
  <c r="D704" i="36"/>
  <c r="L335" i="36"/>
  <c r="J335" i="36"/>
  <c r="H335" i="36"/>
  <c r="F335" i="36"/>
  <c r="D335" i="36"/>
  <c r="E336" i="36"/>
  <c r="K335" i="36"/>
  <c r="I335" i="36"/>
  <c r="G335" i="36"/>
  <c r="K605" i="36" l="1"/>
  <c r="M604" i="36"/>
  <c r="I604" i="36"/>
  <c r="F604" i="36" s="1"/>
  <c r="M335" i="36"/>
  <c r="L336" i="36"/>
  <c r="J336" i="36"/>
  <c r="H336" i="36"/>
  <c r="F336" i="36"/>
  <c r="D336" i="36"/>
  <c r="E337" i="36"/>
  <c r="K336" i="36"/>
  <c r="I336" i="36"/>
  <c r="G336" i="36"/>
  <c r="E706" i="36"/>
  <c r="K705" i="36"/>
  <c r="I705" i="36"/>
  <c r="G705" i="36"/>
  <c r="L705" i="36"/>
  <c r="J705" i="36"/>
  <c r="H705" i="36"/>
  <c r="F705" i="36"/>
  <c r="D705" i="36"/>
  <c r="H605" i="36" l="1"/>
  <c r="G605" i="36"/>
  <c r="J605" i="36"/>
  <c r="M336" i="36"/>
  <c r="E707" i="36"/>
  <c r="K706" i="36"/>
  <c r="I706" i="36"/>
  <c r="G706" i="36"/>
  <c r="L706" i="36"/>
  <c r="J706" i="36"/>
  <c r="H706" i="36"/>
  <c r="F706" i="36"/>
  <c r="D706" i="36"/>
  <c r="L337" i="36"/>
  <c r="J337" i="36"/>
  <c r="H337" i="36"/>
  <c r="F337" i="36"/>
  <c r="D337" i="36"/>
  <c r="E338" i="36"/>
  <c r="K337" i="36"/>
  <c r="I337" i="36"/>
  <c r="G337" i="36"/>
  <c r="I605" i="36" l="1"/>
  <c r="F605" i="36" s="1"/>
  <c r="M605" i="36"/>
  <c r="K606" i="36"/>
  <c r="M337" i="36"/>
  <c r="L338" i="36"/>
  <c r="J338" i="36"/>
  <c r="H338" i="36"/>
  <c r="F338" i="36"/>
  <c r="D338" i="36"/>
  <c r="E339" i="36"/>
  <c r="K338" i="36"/>
  <c r="I338" i="36"/>
  <c r="G338" i="36"/>
  <c r="E708" i="36"/>
  <c r="K707" i="36"/>
  <c r="I707" i="36"/>
  <c r="G707" i="36"/>
  <c r="L707" i="36"/>
  <c r="J707" i="36"/>
  <c r="H707" i="36"/>
  <c r="F707" i="36"/>
  <c r="D707" i="36"/>
  <c r="G606" i="36" l="1"/>
  <c r="J606" i="36"/>
  <c r="I606" i="36" s="1"/>
  <c r="F606" i="36" s="1"/>
  <c r="H606" i="36"/>
  <c r="M338" i="36"/>
  <c r="E709" i="36"/>
  <c r="K708" i="36"/>
  <c r="I708" i="36"/>
  <c r="G708" i="36"/>
  <c r="L708" i="36"/>
  <c r="J708" i="36"/>
  <c r="H708" i="36"/>
  <c r="F708" i="36"/>
  <c r="D708" i="36"/>
  <c r="L339" i="36"/>
  <c r="J339" i="36"/>
  <c r="H339" i="36"/>
  <c r="F339" i="36"/>
  <c r="D339" i="36"/>
  <c r="E340" i="36"/>
  <c r="K339" i="36"/>
  <c r="I339" i="36"/>
  <c r="G339" i="36"/>
  <c r="G607" i="36" l="1"/>
  <c r="H607" i="36"/>
  <c r="J607" i="36"/>
  <c r="I607" i="36" s="1"/>
  <c r="F607" i="36" s="1"/>
  <c r="K607" i="36"/>
  <c r="M606" i="36"/>
  <c r="M339" i="36"/>
  <c r="L340" i="36"/>
  <c r="J340" i="36"/>
  <c r="H340" i="36"/>
  <c r="F340" i="36"/>
  <c r="D340" i="36"/>
  <c r="E341" i="36"/>
  <c r="K340" i="36"/>
  <c r="I340" i="36"/>
  <c r="G340" i="36"/>
  <c r="E710" i="36"/>
  <c r="K709" i="36"/>
  <c r="I709" i="36"/>
  <c r="G709" i="36"/>
  <c r="L709" i="36"/>
  <c r="J709" i="36"/>
  <c r="H709" i="36"/>
  <c r="F709" i="36"/>
  <c r="D709" i="36"/>
  <c r="G608" i="36" l="1"/>
  <c r="H608" i="36"/>
  <c r="J608" i="36"/>
  <c r="I608" i="36" s="1"/>
  <c r="F608" i="36" s="1"/>
  <c r="K608" i="36"/>
  <c r="M607" i="36"/>
  <c r="M340" i="36"/>
  <c r="E711" i="36"/>
  <c r="K710" i="36"/>
  <c r="I710" i="36"/>
  <c r="G710" i="36"/>
  <c r="L710" i="36"/>
  <c r="J710" i="36"/>
  <c r="H710" i="36"/>
  <c r="F710" i="36"/>
  <c r="D710" i="36"/>
  <c r="L341" i="36"/>
  <c r="J341" i="36"/>
  <c r="H341" i="36"/>
  <c r="F341" i="36"/>
  <c r="D341" i="36"/>
  <c r="E342" i="36"/>
  <c r="K341" i="36"/>
  <c r="I341" i="36"/>
  <c r="G341" i="36"/>
  <c r="G609" i="36" l="1"/>
  <c r="H609" i="36"/>
  <c r="J609" i="36"/>
  <c r="I609" i="36" s="1"/>
  <c r="F609" i="36" s="1"/>
  <c r="K609" i="36"/>
  <c r="M608" i="36"/>
  <c r="L342" i="36"/>
  <c r="J342" i="36"/>
  <c r="H342" i="36"/>
  <c r="F342" i="36"/>
  <c r="D342" i="36"/>
  <c r="E343" i="36"/>
  <c r="K342" i="36"/>
  <c r="I342" i="36"/>
  <c r="G342" i="36"/>
  <c r="M341" i="36"/>
  <c r="E712" i="36"/>
  <c r="K711" i="36"/>
  <c r="I711" i="36"/>
  <c r="G711" i="36"/>
  <c r="L711" i="36"/>
  <c r="J711" i="36"/>
  <c r="H711" i="36"/>
  <c r="F711" i="36"/>
  <c r="D711" i="36"/>
  <c r="J610" i="36" l="1"/>
  <c r="G610" i="36"/>
  <c r="H610" i="36"/>
  <c r="K610" i="36"/>
  <c r="M609" i="36"/>
  <c r="M342" i="36"/>
  <c r="L343" i="36"/>
  <c r="J343" i="36"/>
  <c r="H343" i="36"/>
  <c r="F343" i="36"/>
  <c r="D343" i="36"/>
  <c r="E344" i="36"/>
  <c r="K343" i="36"/>
  <c r="I343" i="36"/>
  <c r="G343" i="36"/>
  <c r="E713" i="36"/>
  <c r="K712" i="36"/>
  <c r="I712" i="36"/>
  <c r="G712" i="36"/>
  <c r="L712" i="36"/>
  <c r="J712" i="36"/>
  <c r="H712" i="36"/>
  <c r="F712" i="36"/>
  <c r="D712" i="36"/>
  <c r="M343" i="36" l="1"/>
  <c r="K611" i="36"/>
  <c r="M610" i="36"/>
  <c r="I610" i="36"/>
  <c r="F610" i="36" s="1"/>
  <c r="E714" i="36"/>
  <c r="K713" i="36"/>
  <c r="I713" i="36"/>
  <c r="G713" i="36"/>
  <c r="L713" i="36"/>
  <c r="J713" i="36"/>
  <c r="H713" i="36"/>
  <c r="F713" i="36"/>
  <c r="D713" i="36"/>
  <c r="L344" i="36"/>
  <c r="J344" i="36"/>
  <c r="H344" i="36"/>
  <c r="F344" i="36"/>
  <c r="D344" i="36"/>
  <c r="E345" i="36"/>
  <c r="K344" i="36"/>
  <c r="I344" i="36"/>
  <c r="G344" i="36"/>
  <c r="G611" i="36" l="1"/>
  <c r="H611" i="36"/>
  <c r="J611" i="36"/>
  <c r="L345" i="36"/>
  <c r="J345" i="36"/>
  <c r="H345" i="36"/>
  <c r="F345" i="36"/>
  <c r="D345" i="36"/>
  <c r="E346" i="36"/>
  <c r="K345" i="36"/>
  <c r="I345" i="36"/>
  <c r="G345" i="36"/>
  <c r="M344" i="36"/>
  <c r="E715" i="36"/>
  <c r="K714" i="36"/>
  <c r="I714" i="36"/>
  <c r="G714" i="36"/>
  <c r="L714" i="36"/>
  <c r="J714" i="36"/>
  <c r="H714" i="36"/>
  <c r="F714" i="36"/>
  <c r="D714" i="36"/>
  <c r="K612" i="36" l="1"/>
  <c r="M611" i="36"/>
  <c r="I611" i="36"/>
  <c r="F611" i="36" s="1"/>
  <c r="M345" i="36"/>
  <c r="L346" i="36"/>
  <c r="J346" i="36"/>
  <c r="H346" i="36"/>
  <c r="F346" i="36"/>
  <c r="D346" i="36"/>
  <c r="E347" i="36"/>
  <c r="K346" i="36"/>
  <c r="I346" i="36"/>
  <c r="G346" i="36"/>
  <c r="E716" i="36"/>
  <c r="K715" i="36"/>
  <c r="I715" i="36"/>
  <c r="G715" i="36"/>
  <c r="L715" i="36"/>
  <c r="J715" i="36"/>
  <c r="H715" i="36"/>
  <c r="F715" i="36"/>
  <c r="D715" i="36"/>
  <c r="G612" i="36" l="1"/>
  <c r="H612" i="36"/>
  <c r="J612" i="36"/>
  <c r="I612" i="36" s="1"/>
  <c r="F612" i="36" s="1"/>
  <c r="M346" i="36"/>
  <c r="E717" i="36"/>
  <c r="K716" i="36"/>
  <c r="I716" i="36"/>
  <c r="G716" i="36"/>
  <c r="L716" i="36"/>
  <c r="J716" i="36"/>
  <c r="H716" i="36"/>
  <c r="F716" i="36"/>
  <c r="D716" i="36"/>
  <c r="L347" i="36"/>
  <c r="J347" i="36"/>
  <c r="H347" i="36"/>
  <c r="F347" i="36"/>
  <c r="D347" i="36"/>
  <c r="E348" i="36"/>
  <c r="K347" i="36"/>
  <c r="I347" i="36"/>
  <c r="G347" i="36"/>
  <c r="H613" i="36" l="1"/>
  <c r="G613" i="36"/>
  <c r="J613" i="36"/>
  <c r="K613" i="36"/>
  <c r="M612" i="36"/>
  <c r="L348" i="36"/>
  <c r="J348" i="36"/>
  <c r="H348" i="36"/>
  <c r="F348" i="36"/>
  <c r="D348" i="36"/>
  <c r="E349" i="36"/>
  <c r="K348" i="36"/>
  <c r="I348" i="36"/>
  <c r="G348" i="36"/>
  <c r="M347" i="36"/>
  <c r="E718" i="36"/>
  <c r="K717" i="36"/>
  <c r="I717" i="36"/>
  <c r="G717" i="36"/>
  <c r="L717" i="36"/>
  <c r="J717" i="36"/>
  <c r="H717" i="36"/>
  <c r="F717" i="36"/>
  <c r="D717" i="36"/>
  <c r="K614" i="36" l="1"/>
  <c r="M613" i="36"/>
  <c r="I613" i="36"/>
  <c r="F613" i="36" s="1"/>
  <c r="M348" i="36"/>
  <c r="L349" i="36"/>
  <c r="J349" i="36"/>
  <c r="H349" i="36"/>
  <c r="F349" i="36"/>
  <c r="D349" i="36"/>
  <c r="E350" i="36"/>
  <c r="K349" i="36"/>
  <c r="I349" i="36"/>
  <c r="G349" i="36"/>
  <c r="E719" i="36"/>
  <c r="K718" i="36"/>
  <c r="I718" i="36"/>
  <c r="G718" i="36"/>
  <c r="L718" i="36"/>
  <c r="J718" i="36"/>
  <c r="H718" i="36"/>
  <c r="F718" i="36"/>
  <c r="D718" i="36"/>
  <c r="M349" i="36" l="1"/>
  <c r="G614" i="36"/>
  <c r="H614" i="36"/>
  <c r="J614" i="36"/>
  <c r="E720" i="36"/>
  <c r="K719" i="36"/>
  <c r="I719" i="36"/>
  <c r="G719" i="36"/>
  <c r="L719" i="36"/>
  <c r="J719" i="36"/>
  <c r="H719" i="36"/>
  <c r="F719" i="36"/>
  <c r="D719" i="36"/>
  <c r="L350" i="36"/>
  <c r="J350" i="36"/>
  <c r="H350" i="36"/>
  <c r="F350" i="36"/>
  <c r="D350" i="36"/>
  <c r="E351" i="36"/>
  <c r="K350" i="36"/>
  <c r="I350" i="36"/>
  <c r="G350" i="36"/>
  <c r="I614" i="36" l="1"/>
  <c r="F614" i="36" s="1"/>
  <c r="K615" i="36"/>
  <c r="M614" i="36"/>
  <c r="L351" i="36"/>
  <c r="J351" i="36"/>
  <c r="H351" i="36"/>
  <c r="F351" i="36"/>
  <c r="D351" i="36"/>
  <c r="E352" i="36"/>
  <c r="K351" i="36"/>
  <c r="I351" i="36"/>
  <c r="G351" i="36"/>
  <c r="M350" i="36"/>
  <c r="E721" i="36"/>
  <c r="K720" i="36"/>
  <c r="I720" i="36"/>
  <c r="G720" i="36"/>
  <c r="L720" i="36"/>
  <c r="J720" i="36"/>
  <c r="H720" i="36"/>
  <c r="F720" i="36"/>
  <c r="D720" i="36"/>
  <c r="H615" i="36" l="1"/>
  <c r="G615" i="36"/>
  <c r="J615" i="36"/>
  <c r="M351" i="36"/>
  <c r="L352" i="36"/>
  <c r="J352" i="36"/>
  <c r="H352" i="36"/>
  <c r="F352" i="36"/>
  <c r="D352" i="36"/>
  <c r="E353" i="36"/>
  <c r="K352" i="36"/>
  <c r="I352" i="36"/>
  <c r="G352" i="36"/>
  <c r="E722" i="36"/>
  <c r="K721" i="36"/>
  <c r="I721" i="36"/>
  <c r="G721" i="36"/>
  <c r="L721" i="36"/>
  <c r="J721" i="36"/>
  <c r="H721" i="36"/>
  <c r="F721" i="36"/>
  <c r="D721" i="36"/>
  <c r="M352" i="36" l="1"/>
  <c r="I615" i="36"/>
  <c r="F615" i="36" s="1"/>
  <c r="K616" i="36"/>
  <c r="M615" i="36"/>
  <c r="E723" i="36"/>
  <c r="K722" i="36"/>
  <c r="I722" i="36"/>
  <c r="G722" i="36"/>
  <c r="L722" i="36"/>
  <c r="J722" i="36"/>
  <c r="H722" i="36"/>
  <c r="F722" i="36"/>
  <c r="D722" i="36"/>
  <c r="L353" i="36"/>
  <c r="J353" i="36"/>
  <c r="H353" i="36"/>
  <c r="F353" i="36"/>
  <c r="D353" i="36"/>
  <c r="E354" i="36"/>
  <c r="K353" i="36"/>
  <c r="I353" i="36"/>
  <c r="G353" i="36"/>
  <c r="G616" i="36" l="1"/>
  <c r="H616" i="36"/>
  <c r="J616" i="36"/>
  <c r="L354" i="36"/>
  <c r="J354" i="36"/>
  <c r="H354" i="36"/>
  <c r="F354" i="36"/>
  <c r="D354" i="36"/>
  <c r="E355" i="36"/>
  <c r="K354" i="36"/>
  <c r="I354" i="36"/>
  <c r="G354" i="36"/>
  <c r="M353" i="36"/>
  <c r="E724" i="36"/>
  <c r="K723" i="36"/>
  <c r="I723" i="36"/>
  <c r="G723" i="36"/>
  <c r="L723" i="36"/>
  <c r="J723" i="36"/>
  <c r="H723" i="36"/>
  <c r="F723" i="36"/>
  <c r="D723" i="36"/>
  <c r="K617" i="36" l="1"/>
  <c r="M616" i="36"/>
  <c r="I616" i="36"/>
  <c r="F616" i="36" s="1"/>
  <c r="M354" i="36"/>
  <c r="L355" i="36"/>
  <c r="J355" i="36"/>
  <c r="H355" i="36"/>
  <c r="F355" i="36"/>
  <c r="D355" i="36"/>
  <c r="E356" i="36"/>
  <c r="K355" i="36"/>
  <c r="I355" i="36"/>
  <c r="G355" i="36"/>
  <c r="E725" i="36"/>
  <c r="K724" i="36"/>
  <c r="I724" i="36"/>
  <c r="G724" i="36"/>
  <c r="L724" i="36"/>
  <c r="J724" i="36"/>
  <c r="H724" i="36"/>
  <c r="F724" i="36"/>
  <c r="D724" i="36"/>
  <c r="G617" i="36" l="1"/>
  <c r="J617" i="36"/>
  <c r="I617" i="36" s="1"/>
  <c r="F617" i="36" s="1"/>
  <c r="H617" i="36"/>
  <c r="M355" i="36"/>
  <c r="E726" i="36"/>
  <c r="K725" i="36"/>
  <c r="I725" i="36"/>
  <c r="G725" i="36"/>
  <c r="L725" i="36"/>
  <c r="J725" i="36"/>
  <c r="H725" i="36"/>
  <c r="F725" i="36"/>
  <c r="D725" i="36"/>
  <c r="L356" i="36"/>
  <c r="J356" i="36"/>
  <c r="H356" i="36"/>
  <c r="F356" i="36"/>
  <c r="D356" i="36"/>
  <c r="E357" i="36"/>
  <c r="K356" i="36"/>
  <c r="I356" i="36"/>
  <c r="G356" i="36"/>
  <c r="G618" i="36" l="1"/>
  <c r="H618" i="36"/>
  <c r="J618" i="36"/>
  <c r="K618" i="36"/>
  <c r="M617" i="36"/>
  <c r="L357" i="36"/>
  <c r="J357" i="36"/>
  <c r="H357" i="36"/>
  <c r="F357" i="36"/>
  <c r="D357" i="36"/>
  <c r="E358" i="36"/>
  <c r="K357" i="36"/>
  <c r="I357" i="36"/>
  <c r="G357" i="36"/>
  <c r="M356" i="36"/>
  <c r="E727" i="36"/>
  <c r="K726" i="36"/>
  <c r="I726" i="36"/>
  <c r="G726" i="36"/>
  <c r="L726" i="36"/>
  <c r="J726" i="36"/>
  <c r="H726" i="36"/>
  <c r="F726" i="36"/>
  <c r="D726" i="36"/>
  <c r="I618" i="36" l="1"/>
  <c r="F618" i="36" s="1"/>
  <c r="K619" i="36"/>
  <c r="M618" i="36"/>
  <c r="M357" i="36"/>
  <c r="L358" i="36"/>
  <c r="J358" i="36"/>
  <c r="H358" i="36"/>
  <c r="F358" i="36"/>
  <c r="D358" i="36"/>
  <c r="E359" i="36"/>
  <c r="K358" i="36"/>
  <c r="I358" i="36"/>
  <c r="G358" i="36"/>
  <c r="E728" i="36"/>
  <c r="K727" i="36"/>
  <c r="I727" i="36"/>
  <c r="G727" i="36"/>
  <c r="L727" i="36"/>
  <c r="J727" i="36"/>
  <c r="H727" i="36"/>
  <c r="F727" i="36"/>
  <c r="D727" i="36"/>
  <c r="M358" i="36" l="1"/>
  <c r="G619" i="36"/>
  <c r="H619" i="36"/>
  <c r="J619" i="36"/>
  <c r="E729" i="36"/>
  <c r="K728" i="36"/>
  <c r="I728" i="36"/>
  <c r="G728" i="36"/>
  <c r="L728" i="36"/>
  <c r="J728" i="36"/>
  <c r="H728" i="36"/>
  <c r="F728" i="36"/>
  <c r="D728" i="36"/>
  <c r="L359" i="36"/>
  <c r="J359" i="36"/>
  <c r="H359" i="36"/>
  <c r="F359" i="36"/>
  <c r="D359" i="36"/>
  <c r="E360" i="36"/>
  <c r="K359" i="36"/>
  <c r="I359" i="36"/>
  <c r="G359" i="36"/>
  <c r="I619" i="36" l="1"/>
  <c r="F619" i="36" s="1"/>
  <c r="G620" i="36"/>
  <c r="H620" i="36"/>
  <c r="J620" i="36"/>
  <c r="K620" i="36"/>
  <c r="M619" i="36"/>
  <c r="L360" i="36"/>
  <c r="J360" i="36"/>
  <c r="H360" i="36"/>
  <c r="F360" i="36"/>
  <c r="D360" i="36"/>
  <c r="E361" i="36"/>
  <c r="K360" i="36"/>
  <c r="I360" i="36"/>
  <c r="G360" i="36"/>
  <c r="M359" i="36"/>
  <c r="L729" i="36"/>
  <c r="E730" i="36"/>
  <c r="K729" i="36"/>
  <c r="I729" i="36"/>
  <c r="G729" i="36"/>
  <c r="J729" i="36"/>
  <c r="H729" i="36"/>
  <c r="F729" i="36"/>
  <c r="D729" i="36"/>
  <c r="I620" i="36" l="1"/>
  <c r="F620" i="36" s="1"/>
  <c r="H621" i="36" s="1"/>
  <c r="J621" i="36"/>
  <c r="K621" i="36"/>
  <c r="M620" i="36"/>
  <c r="M360" i="36"/>
  <c r="L361" i="36"/>
  <c r="J361" i="36"/>
  <c r="H361" i="36"/>
  <c r="F361" i="36"/>
  <c r="D361" i="36"/>
  <c r="E362" i="36"/>
  <c r="K361" i="36"/>
  <c r="I361" i="36"/>
  <c r="G361" i="36"/>
  <c r="L730" i="36"/>
  <c r="J730" i="36"/>
  <c r="H730" i="36"/>
  <c r="F730" i="36"/>
  <c r="D730" i="36"/>
  <c r="I730" i="36"/>
  <c r="E731" i="36"/>
  <c r="K730" i="36"/>
  <c r="G730" i="36"/>
  <c r="G621" i="36" l="1"/>
  <c r="K622" i="36"/>
  <c r="M621" i="36"/>
  <c r="I621" i="36"/>
  <c r="F621" i="36" s="1"/>
  <c r="M361" i="36"/>
  <c r="L731" i="36"/>
  <c r="J731" i="36"/>
  <c r="H731" i="36"/>
  <c r="F731" i="36"/>
  <c r="D731" i="36"/>
  <c r="E732" i="36"/>
  <c r="K731" i="36"/>
  <c r="G731" i="36"/>
  <c r="I731" i="36"/>
  <c r="L362" i="36"/>
  <c r="J362" i="36"/>
  <c r="H362" i="36"/>
  <c r="F362" i="36"/>
  <c r="D362" i="36"/>
  <c r="E363" i="36"/>
  <c r="K362" i="36"/>
  <c r="I362" i="36"/>
  <c r="G362" i="36"/>
  <c r="G622" i="36" l="1"/>
  <c r="H622" i="36"/>
  <c r="J622" i="36"/>
  <c r="I622" i="36" s="1"/>
  <c r="F622" i="36" s="1"/>
  <c r="L732" i="36"/>
  <c r="J732" i="36"/>
  <c r="H732" i="36"/>
  <c r="F732" i="36"/>
  <c r="D732" i="36"/>
  <c r="E733" i="36"/>
  <c r="K732" i="36"/>
  <c r="I732" i="36"/>
  <c r="G732" i="36"/>
  <c r="L363" i="36"/>
  <c r="J363" i="36"/>
  <c r="H363" i="36"/>
  <c r="F363" i="36"/>
  <c r="D363" i="36"/>
  <c r="E364" i="36"/>
  <c r="K363" i="36"/>
  <c r="I363" i="36"/>
  <c r="G363" i="36"/>
  <c r="M362" i="36"/>
  <c r="H623" i="36" l="1"/>
  <c r="G623" i="36"/>
  <c r="J623" i="36"/>
  <c r="K623" i="36"/>
  <c r="M622" i="36"/>
  <c r="M363" i="36"/>
  <c r="L733" i="36"/>
  <c r="J733" i="36"/>
  <c r="H733" i="36"/>
  <c r="F733" i="36"/>
  <c r="D733" i="36"/>
  <c r="E734" i="36"/>
  <c r="K733" i="36"/>
  <c r="I733" i="36"/>
  <c r="G733" i="36"/>
  <c r="L364" i="36"/>
  <c r="J364" i="36"/>
  <c r="H364" i="36"/>
  <c r="F364" i="36"/>
  <c r="D364" i="36"/>
  <c r="E365" i="36"/>
  <c r="K364" i="36"/>
  <c r="I364" i="36"/>
  <c r="G364" i="36"/>
  <c r="M364" i="36" l="1"/>
  <c r="I623" i="36"/>
  <c r="F623" i="36" s="1"/>
  <c r="K624" i="36"/>
  <c r="M623" i="36"/>
  <c r="L734" i="36"/>
  <c r="J734" i="36"/>
  <c r="H734" i="36"/>
  <c r="F734" i="36"/>
  <c r="D734" i="36"/>
  <c r="E735" i="36"/>
  <c r="K734" i="36"/>
  <c r="I734" i="36"/>
  <c r="G734" i="36"/>
  <c r="L365" i="36"/>
  <c r="J365" i="36"/>
  <c r="H365" i="36"/>
  <c r="F365" i="36"/>
  <c r="D365" i="36"/>
  <c r="E366" i="36"/>
  <c r="K365" i="36"/>
  <c r="I365" i="36"/>
  <c r="G365" i="36"/>
  <c r="G624" i="36" l="1"/>
  <c r="H624" i="36"/>
  <c r="J624" i="36"/>
  <c r="M365" i="36"/>
  <c r="L735" i="36"/>
  <c r="J735" i="36"/>
  <c r="H735" i="36"/>
  <c r="F735" i="36"/>
  <c r="D735" i="36"/>
  <c r="E736" i="36"/>
  <c r="K735" i="36"/>
  <c r="I735" i="36"/>
  <c r="G735" i="36"/>
  <c r="L366" i="36"/>
  <c r="J366" i="36"/>
  <c r="H366" i="36"/>
  <c r="F366" i="36"/>
  <c r="D366" i="36"/>
  <c r="E367" i="36"/>
  <c r="K366" i="36"/>
  <c r="I366" i="36"/>
  <c r="G366" i="36"/>
  <c r="M366" i="36" l="1"/>
  <c r="I624" i="36"/>
  <c r="F624" i="36" s="1"/>
  <c r="K625" i="36"/>
  <c r="M624" i="36"/>
  <c r="L736" i="36"/>
  <c r="J736" i="36"/>
  <c r="H736" i="36"/>
  <c r="F736" i="36"/>
  <c r="D736" i="36"/>
  <c r="E737" i="36"/>
  <c r="K736" i="36"/>
  <c r="I736" i="36"/>
  <c r="G736" i="36"/>
  <c r="L367" i="36"/>
  <c r="J367" i="36"/>
  <c r="H367" i="36"/>
  <c r="F367" i="36"/>
  <c r="D367" i="36"/>
  <c r="E368" i="36"/>
  <c r="K367" i="36"/>
  <c r="I367" i="36"/>
  <c r="G367" i="36"/>
  <c r="M367" i="36" l="1"/>
  <c r="H625" i="36"/>
  <c r="G625" i="36"/>
  <c r="J625" i="36"/>
  <c r="L737" i="36"/>
  <c r="J737" i="36"/>
  <c r="H737" i="36"/>
  <c r="F737" i="36"/>
  <c r="D737" i="36"/>
  <c r="E738" i="36"/>
  <c r="K737" i="36"/>
  <c r="I737" i="36"/>
  <c r="G737" i="36"/>
  <c r="L368" i="36"/>
  <c r="J368" i="36"/>
  <c r="H368" i="36"/>
  <c r="F368" i="36"/>
  <c r="D368" i="36"/>
  <c r="E369" i="36"/>
  <c r="K368" i="36"/>
  <c r="I368" i="36"/>
  <c r="G368" i="36"/>
  <c r="I625" i="36" l="1"/>
  <c r="F625" i="36" s="1"/>
  <c r="G626" i="36" s="1"/>
  <c r="H626" i="36"/>
  <c r="J626" i="36"/>
  <c r="K626" i="36"/>
  <c r="M625" i="36"/>
  <c r="M368" i="36"/>
  <c r="L738" i="36"/>
  <c r="J738" i="36"/>
  <c r="H738" i="36"/>
  <c r="F738" i="36"/>
  <c r="D738" i="36"/>
  <c r="E739" i="36"/>
  <c r="K738" i="36"/>
  <c r="I738" i="36"/>
  <c r="G738" i="36"/>
  <c r="L369" i="36"/>
  <c r="J369" i="36"/>
  <c r="H369" i="36"/>
  <c r="F369" i="36"/>
  <c r="D369" i="36"/>
  <c r="E370" i="36"/>
  <c r="K369" i="36"/>
  <c r="I369" i="36"/>
  <c r="G369" i="36"/>
  <c r="I626" i="36" l="1"/>
  <c r="F626" i="36" s="1"/>
  <c r="M369" i="36"/>
  <c r="G627" i="36"/>
  <c r="J627" i="36"/>
  <c r="I627" i="36" s="1"/>
  <c r="F627" i="36" s="1"/>
  <c r="H627" i="36"/>
  <c r="K627" i="36"/>
  <c r="M626" i="36"/>
  <c r="L739" i="36"/>
  <c r="J739" i="36"/>
  <c r="H739" i="36"/>
  <c r="F739" i="36"/>
  <c r="D739" i="36"/>
  <c r="E740" i="36"/>
  <c r="K739" i="36"/>
  <c r="I739" i="36"/>
  <c r="G739" i="36"/>
  <c r="L370" i="36"/>
  <c r="J370" i="36"/>
  <c r="H370" i="36"/>
  <c r="F370" i="36"/>
  <c r="D370" i="36"/>
  <c r="E371" i="36"/>
  <c r="K370" i="36"/>
  <c r="I370" i="36"/>
  <c r="G370" i="36"/>
  <c r="G628" i="36" l="1"/>
  <c r="H628" i="36"/>
  <c r="J628" i="36"/>
  <c r="I628" i="36" s="1"/>
  <c r="F628" i="36" s="1"/>
  <c r="M370" i="36"/>
  <c r="K628" i="36"/>
  <c r="M627" i="36"/>
  <c r="L740" i="36"/>
  <c r="J740" i="36"/>
  <c r="H740" i="36"/>
  <c r="F740" i="36"/>
  <c r="D740" i="36"/>
  <c r="E741" i="36"/>
  <c r="K740" i="36"/>
  <c r="I740" i="36"/>
  <c r="G740" i="36"/>
  <c r="L371" i="36"/>
  <c r="J371" i="36"/>
  <c r="H371" i="36"/>
  <c r="F371" i="36"/>
  <c r="D371" i="36"/>
  <c r="E372" i="36"/>
  <c r="K371" i="36"/>
  <c r="I371" i="36"/>
  <c r="G371" i="36"/>
  <c r="G629" i="36" l="1"/>
  <c r="H629" i="36"/>
  <c r="J629" i="36"/>
  <c r="I629" i="36" s="1"/>
  <c r="F629" i="36" s="1"/>
  <c r="K629" i="36"/>
  <c r="M628" i="36"/>
  <c r="M371" i="36"/>
  <c r="L741" i="36"/>
  <c r="J741" i="36"/>
  <c r="H741" i="36"/>
  <c r="F741" i="36"/>
  <c r="D741" i="36"/>
  <c r="E742" i="36"/>
  <c r="K741" i="36"/>
  <c r="I741" i="36"/>
  <c r="G741" i="36"/>
  <c r="L372" i="36"/>
  <c r="J372" i="36"/>
  <c r="H372" i="36"/>
  <c r="F372" i="36"/>
  <c r="D372" i="36"/>
  <c r="E373" i="36"/>
  <c r="K372" i="36"/>
  <c r="I372" i="36"/>
  <c r="G372" i="36"/>
  <c r="G630" i="36" l="1"/>
  <c r="H630" i="36"/>
  <c r="J630" i="36"/>
  <c r="I630" i="36" s="1"/>
  <c r="F630" i="36" s="1"/>
  <c r="K630" i="36"/>
  <c r="M629" i="36"/>
  <c r="M372" i="36"/>
  <c r="L742" i="36"/>
  <c r="J742" i="36"/>
  <c r="H742" i="36"/>
  <c r="F742" i="36"/>
  <c r="D742" i="36"/>
  <c r="E743" i="36"/>
  <c r="K742" i="36"/>
  <c r="I742" i="36"/>
  <c r="G742" i="36"/>
  <c r="L373" i="36"/>
  <c r="J373" i="36"/>
  <c r="H373" i="36"/>
  <c r="F373" i="36"/>
  <c r="D373" i="36"/>
  <c r="E374" i="36"/>
  <c r="K373" i="36"/>
  <c r="I373" i="36"/>
  <c r="G373" i="36"/>
  <c r="G631" i="36" l="1"/>
  <c r="H631" i="36"/>
  <c r="J631" i="36"/>
  <c r="I631" i="36" s="1"/>
  <c r="F631" i="36" s="1"/>
  <c r="K631" i="36"/>
  <c r="M630" i="36"/>
  <c r="M373" i="36"/>
  <c r="L743" i="36"/>
  <c r="J743" i="36"/>
  <c r="H743" i="36"/>
  <c r="F743" i="36"/>
  <c r="D743" i="36"/>
  <c r="E744" i="36"/>
  <c r="K743" i="36"/>
  <c r="I743" i="36"/>
  <c r="G743" i="36"/>
  <c r="L374" i="36"/>
  <c r="J374" i="36"/>
  <c r="H374" i="36"/>
  <c r="F374" i="36"/>
  <c r="D374" i="36"/>
  <c r="E375" i="36"/>
  <c r="K374" i="36"/>
  <c r="I374" i="36"/>
  <c r="G374" i="36"/>
  <c r="G632" i="36" l="1"/>
  <c r="H632" i="36"/>
  <c r="J632" i="36"/>
  <c r="K632" i="36"/>
  <c r="M631" i="36"/>
  <c r="M374" i="36"/>
  <c r="E745" i="36"/>
  <c r="L744" i="36"/>
  <c r="J744" i="36"/>
  <c r="H744" i="36"/>
  <c r="F744" i="36"/>
  <c r="D744" i="36"/>
  <c r="K744" i="36"/>
  <c r="I744" i="36"/>
  <c r="G744" i="36"/>
  <c r="L375" i="36"/>
  <c r="J375" i="36"/>
  <c r="H375" i="36"/>
  <c r="F375" i="36"/>
  <c r="D375" i="36"/>
  <c r="E376" i="36"/>
  <c r="K375" i="36"/>
  <c r="I375" i="36"/>
  <c r="G375" i="36"/>
  <c r="M375" i="36" l="1"/>
  <c r="K633" i="36"/>
  <c r="M632" i="36"/>
  <c r="I632" i="36"/>
  <c r="F632" i="36" s="1"/>
  <c r="L376" i="36"/>
  <c r="J376" i="36"/>
  <c r="H376" i="36"/>
  <c r="F376" i="36"/>
  <c r="D376" i="36"/>
  <c r="E377" i="36"/>
  <c r="K376" i="36"/>
  <c r="I376" i="36"/>
  <c r="G376" i="36"/>
  <c r="L745" i="36"/>
  <c r="J745" i="36"/>
  <c r="H745" i="36"/>
  <c r="F745" i="36"/>
  <c r="D745" i="36"/>
  <c r="I745" i="36"/>
  <c r="E746" i="36"/>
  <c r="K745" i="36"/>
  <c r="G745" i="36"/>
  <c r="G633" i="36" l="1"/>
  <c r="H633" i="36"/>
  <c r="J633" i="36"/>
  <c r="M376" i="36"/>
  <c r="L746" i="36"/>
  <c r="J746" i="36"/>
  <c r="H746" i="36"/>
  <c r="F746" i="36"/>
  <c r="D746" i="36"/>
  <c r="E747" i="36"/>
  <c r="K746" i="36"/>
  <c r="G746" i="36"/>
  <c r="I746" i="36"/>
  <c r="L377" i="36"/>
  <c r="J377" i="36"/>
  <c r="H377" i="36"/>
  <c r="F377" i="36"/>
  <c r="D377" i="36"/>
  <c r="E378" i="36"/>
  <c r="K377" i="36"/>
  <c r="I377" i="36"/>
  <c r="G377" i="36"/>
  <c r="I633" i="36" l="1"/>
  <c r="F633" i="36" s="1"/>
  <c r="J634" i="36" s="1"/>
  <c r="H634" i="36"/>
  <c r="K634" i="36"/>
  <c r="M633" i="36"/>
  <c r="L747" i="36"/>
  <c r="J747" i="36"/>
  <c r="H747" i="36"/>
  <c r="F747" i="36"/>
  <c r="D747" i="36"/>
  <c r="I747" i="36"/>
  <c r="E748" i="36"/>
  <c r="K747" i="36"/>
  <c r="G747" i="36"/>
  <c r="L378" i="36"/>
  <c r="J378" i="36"/>
  <c r="H378" i="36"/>
  <c r="F378" i="36"/>
  <c r="D378" i="36"/>
  <c r="E379" i="36"/>
  <c r="K378" i="36"/>
  <c r="I378" i="36"/>
  <c r="G378" i="36"/>
  <c r="M377" i="36"/>
  <c r="G634" i="36" l="1"/>
  <c r="I634" i="36"/>
  <c r="F634" i="36" s="1"/>
  <c r="H635" i="36" s="1"/>
  <c r="G635" i="36"/>
  <c r="J635" i="36"/>
  <c r="K635" i="36"/>
  <c r="M634" i="36"/>
  <c r="M378" i="36"/>
  <c r="L379" i="36"/>
  <c r="J379" i="36"/>
  <c r="H379" i="36"/>
  <c r="F379" i="36"/>
  <c r="D379" i="36"/>
  <c r="E380" i="36"/>
  <c r="K379" i="36"/>
  <c r="I379" i="36"/>
  <c r="G379" i="36"/>
  <c r="E749" i="36"/>
  <c r="K748" i="36"/>
  <c r="I748" i="36"/>
  <c r="L748" i="36"/>
  <c r="J748" i="36"/>
  <c r="H748" i="36"/>
  <c r="F748" i="36"/>
  <c r="D748" i="36"/>
  <c r="G748" i="36"/>
  <c r="I635" i="36" l="1"/>
  <c r="F635" i="36" s="1"/>
  <c r="G636" i="36" s="1"/>
  <c r="H636" i="36"/>
  <c r="J636" i="36"/>
  <c r="K636" i="36"/>
  <c r="M635" i="36"/>
  <c r="M379" i="36"/>
  <c r="E750" i="36"/>
  <c r="K749" i="36"/>
  <c r="I749" i="36"/>
  <c r="G749" i="36"/>
  <c r="L749" i="36"/>
  <c r="J749" i="36"/>
  <c r="H749" i="36"/>
  <c r="F749" i="36"/>
  <c r="D749" i="36"/>
  <c r="L380" i="36"/>
  <c r="J380" i="36"/>
  <c r="H380" i="36"/>
  <c r="F380" i="36"/>
  <c r="D380" i="36"/>
  <c r="E381" i="36"/>
  <c r="K380" i="36"/>
  <c r="I380" i="36"/>
  <c r="G380" i="36"/>
  <c r="I636" i="36" l="1"/>
  <c r="F636" i="36" s="1"/>
  <c r="G637" i="36" s="1"/>
  <c r="H637" i="36"/>
  <c r="J637" i="36"/>
  <c r="K637" i="36"/>
  <c r="M636" i="36"/>
  <c r="L381" i="36"/>
  <c r="J381" i="36"/>
  <c r="H381" i="36"/>
  <c r="F381" i="36"/>
  <c r="D381" i="36"/>
  <c r="E382" i="36"/>
  <c r="K381" i="36"/>
  <c r="I381" i="36"/>
  <c r="G381" i="36"/>
  <c r="M380" i="36"/>
  <c r="E751" i="36"/>
  <c r="K750" i="36"/>
  <c r="I750" i="36"/>
  <c r="G750" i="36"/>
  <c r="L750" i="36"/>
  <c r="J750" i="36"/>
  <c r="H750" i="36"/>
  <c r="F750" i="36"/>
  <c r="D750" i="36"/>
  <c r="I637" i="36" l="1"/>
  <c r="F637" i="36" s="1"/>
  <c r="G638" i="36"/>
  <c r="H638" i="36"/>
  <c r="J638" i="36"/>
  <c r="I638" i="36" s="1"/>
  <c r="F638" i="36" s="1"/>
  <c r="K638" i="36"/>
  <c r="M637" i="36"/>
  <c r="M381" i="36"/>
  <c r="L382" i="36"/>
  <c r="J382" i="36"/>
  <c r="H382" i="36"/>
  <c r="F382" i="36"/>
  <c r="D382" i="36"/>
  <c r="E383" i="36"/>
  <c r="K382" i="36"/>
  <c r="I382" i="36"/>
  <c r="G382" i="36"/>
  <c r="E752" i="36"/>
  <c r="K751" i="36"/>
  <c r="I751" i="36"/>
  <c r="G751" i="36"/>
  <c r="L751" i="36"/>
  <c r="J751" i="36"/>
  <c r="H751" i="36"/>
  <c r="F751" i="36"/>
  <c r="D751" i="36"/>
  <c r="G639" i="36" l="1"/>
  <c r="H639" i="36"/>
  <c r="J639" i="36"/>
  <c r="I639" i="36" s="1"/>
  <c r="F639" i="36" s="1"/>
  <c r="K639" i="36"/>
  <c r="M638" i="36"/>
  <c r="M382" i="36"/>
  <c r="E753" i="36"/>
  <c r="K752" i="36"/>
  <c r="I752" i="36"/>
  <c r="G752" i="36"/>
  <c r="L752" i="36"/>
  <c r="J752" i="36"/>
  <c r="H752" i="36"/>
  <c r="F752" i="36"/>
  <c r="D752" i="36"/>
  <c r="L383" i="36"/>
  <c r="J383" i="36"/>
  <c r="H383" i="36"/>
  <c r="F383" i="36"/>
  <c r="D383" i="36"/>
  <c r="E384" i="36"/>
  <c r="K383" i="36"/>
  <c r="I383" i="36"/>
  <c r="G383" i="36"/>
  <c r="G640" i="36" l="1"/>
  <c r="H640" i="36"/>
  <c r="J640" i="36"/>
  <c r="I640" i="36" s="1"/>
  <c r="F640" i="36" s="1"/>
  <c r="K640" i="36"/>
  <c r="M639" i="36"/>
  <c r="L384" i="36"/>
  <c r="J384" i="36"/>
  <c r="H384" i="36"/>
  <c r="F384" i="36"/>
  <c r="D384" i="36"/>
  <c r="E385" i="36"/>
  <c r="K384" i="36"/>
  <c r="I384" i="36"/>
  <c r="G384" i="36"/>
  <c r="M383" i="36"/>
  <c r="E754" i="36"/>
  <c r="K753" i="36"/>
  <c r="I753" i="36"/>
  <c r="G753" i="36"/>
  <c r="L753" i="36"/>
  <c r="J753" i="36"/>
  <c r="H753" i="36"/>
  <c r="F753" i="36"/>
  <c r="D753" i="36"/>
  <c r="H641" i="36" l="1"/>
  <c r="G641" i="36"/>
  <c r="M753" i="36" s="1"/>
  <c r="J641" i="36"/>
  <c r="I641" i="36" s="1"/>
  <c r="F641" i="36" s="1"/>
  <c r="K641" i="36"/>
  <c r="M640" i="36"/>
  <c r="M745" i="36"/>
  <c r="M384" i="36"/>
  <c r="L385" i="36"/>
  <c r="J385" i="36"/>
  <c r="H385" i="36"/>
  <c r="F385" i="36"/>
  <c r="D385" i="36"/>
  <c r="E386" i="36"/>
  <c r="K385" i="36"/>
  <c r="I385" i="36"/>
  <c r="G385" i="36"/>
  <c r="E755" i="36"/>
  <c r="K754" i="36"/>
  <c r="I754" i="36"/>
  <c r="G754" i="36"/>
  <c r="L754" i="36"/>
  <c r="J754" i="36"/>
  <c r="H754" i="36"/>
  <c r="F754" i="36"/>
  <c r="D754" i="36"/>
  <c r="M749" i="36" l="1"/>
  <c r="M385" i="36"/>
  <c r="M751" i="36"/>
  <c r="M641" i="36"/>
  <c r="M642" i="36"/>
  <c r="M643" i="36"/>
  <c r="M644" i="36"/>
  <c r="M645" i="36"/>
  <c r="M646" i="36"/>
  <c r="M647" i="36"/>
  <c r="M648" i="36"/>
  <c r="M650" i="36"/>
  <c r="M652" i="36"/>
  <c r="M651" i="36"/>
  <c r="M649" i="36"/>
  <c r="M653" i="36"/>
  <c r="M655" i="36"/>
  <c r="M654" i="36"/>
  <c r="M656" i="36"/>
  <c r="M658" i="36"/>
  <c r="M659" i="36"/>
  <c r="M662" i="36"/>
  <c r="M657" i="36"/>
  <c r="M660" i="36"/>
  <c r="M663" i="36"/>
  <c r="M664" i="36"/>
  <c r="M661" i="36"/>
  <c r="M666" i="36"/>
  <c r="M667" i="36"/>
  <c r="M669" i="36"/>
  <c r="M665" i="36"/>
  <c r="M670" i="36"/>
  <c r="M671" i="36"/>
  <c r="M668" i="36"/>
  <c r="M674" i="36"/>
  <c r="M672" i="36"/>
  <c r="M678" i="36"/>
  <c r="M675" i="36"/>
  <c r="M673" i="36"/>
  <c r="M677" i="36"/>
  <c r="M680" i="36"/>
  <c r="M676" i="36"/>
  <c r="M679" i="36"/>
  <c r="M682" i="36"/>
  <c r="M681" i="36"/>
  <c r="M684" i="36"/>
  <c r="M683" i="36"/>
  <c r="M686" i="36"/>
  <c r="M687" i="36"/>
  <c r="M689" i="36"/>
  <c r="M688" i="36"/>
  <c r="M685" i="36"/>
  <c r="M692" i="36"/>
  <c r="M691" i="36"/>
  <c r="M693" i="36"/>
  <c r="M690" i="36"/>
  <c r="M694" i="36"/>
  <c r="M695" i="36"/>
  <c r="M698" i="36"/>
  <c r="M700" i="36"/>
  <c r="M699" i="36"/>
  <c r="M696" i="36"/>
  <c r="M697" i="36"/>
  <c r="M702" i="36"/>
  <c r="M701" i="36"/>
  <c r="M703" i="36"/>
  <c r="M704" i="36"/>
  <c r="M706" i="36"/>
  <c r="M707" i="36"/>
  <c r="M708" i="36"/>
  <c r="M705" i="36"/>
  <c r="M711" i="36"/>
  <c r="M709" i="36"/>
  <c r="M710" i="36"/>
  <c r="M713" i="36"/>
  <c r="M714" i="36"/>
  <c r="M712" i="36"/>
  <c r="M716" i="36"/>
  <c r="M717" i="36"/>
  <c r="M715" i="36"/>
  <c r="M719" i="36"/>
  <c r="M720" i="36"/>
  <c r="M722" i="36"/>
  <c r="M718" i="36"/>
  <c r="M721" i="36"/>
  <c r="M723" i="36"/>
  <c r="M725" i="36"/>
  <c r="M726" i="36"/>
  <c r="M728" i="36"/>
  <c r="M724" i="36"/>
  <c r="M727" i="36"/>
  <c r="M730" i="36"/>
  <c r="M731" i="36"/>
  <c r="M729" i="36"/>
  <c r="M732" i="36"/>
  <c r="M733" i="36"/>
  <c r="M734" i="36"/>
  <c r="M735" i="36"/>
  <c r="M737" i="36"/>
  <c r="M736" i="36"/>
  <c r="M738" i="36"/>
  <c r="M740" i="36"/>
  <c r="M743" i="36"/>
  <c r="M739" i="36"/>
  <c r="M741" i="36"/>
  <c r="M752" i="36"/>
  <c r="M744" i="36"/>
  <c r="M747" i="36"/>
  <c r="M750" i="36"/>
  <c r="M748" i="36"/>
  <c r="M742" i="36"/>
  <c r="M746" i="36"/>
  <c r="E756" i="36"/>
  <c r="K755" i="36"/>
  <c r="I755" i="36"/>
  <c r="G755" i="36"/>
  <c r="L755" i="36"/>
  <c r="J755" i="36"/>
  <c r="H755" i="36"/>
  <c r="F755" i="36"/>
  <c r="D755" i="36"/>
  <c r="L386" i="36"/>
  <c r="J386" i="36"/>
  <c r="H386" i="36"/>
  <c r="F386" i="36"/>
  <c r="D386" i="36"/>
  <c r="E387" i="36"/>
  <c r="K386" i="36"/>
  <c r="I386" i="36"/>
  <c r="G386" i="36"/>
  <c r="M754" i="36"/>
  <c r="M755" i="36" l="1"/>
  <c r="L387" i="36"/>
  <c r="J387" i="36"/>
  <c r="H387" i="36"/>
  <c r="F387" i="36"/>
  <c r="D387" i="36"/>
  <c r="E388" i="36"/>
  <c r="K387" i="36"/>
  <c r="I387" i="36"/>
  <c r="G387" i="36"/>
  <c r="M386" i="36"/>
  <c r="E757" i="36"/>
  <c r="K756" i="36"/>
  <c r="I756" i="36"/>
  <c r="G756" i="36"/>
  <c r="L756" i="36"/>
  <c r="J756" i="36"/>
  <c r="H756" i="36"/>
  <c r="F756" i="36"/>
  <c r="D756" i="36"/>
  <c r="M756" i="36" l="1"/>
  <c r="M387" i="36"/>
  <c r="L388" i="36"/>
  <c r="J388" i="36"/>
  <c r="H388" i="36"/>
  <c r="F388" i="36"/>
  <c r="D388" i="36"/>
  <c r="E389" i="36"/>
  <c r="K388" i="36"/>
  <c r="I388" i="36"/>
  <c r="G388" i="36"/>
  <c r="E758" i="36"/>
  <c r="K757" i="36"/>
  <c r="I757" i="36"/>
  <c r="G757" i="36"/>
  <c r="L757" i="36"/>
  <c r="J757" i="36"/>
  <c r="H757" i="36"/>
  <c r="F757" i="36"/>
  <c r="D757" i="36"/>
  <c r="M388" i="36" l="1"/>
  <c r="E759" i="36"/>
  <c r="K758" i="36"/>
  <c r="I758" i="36"/>
  <c r="G758" i="36"/>
  <c r="M758" i="36" s="1"/>
  <c r="L758" i="36"/>
  <c r="J758" i="36"/>
  <c r="H758" i="36"/>
  <c r="F758" i="36"/>
  <c r="D758" i="36"/>
  <c r="L389" i="36"/>
  <c r="J389" i="36"/>
  <c r="H389" i="36"/>
  <c r="F389" i="36"/>
  <c r="D389" i="36"/>
  <c r="E390" i="36"/>
  <c r="K389" i="36"/>
  <c r="I389" i="36"/>
  <c r="G389" i="36"/>
  <c r="M757" i="36"/>
  <c r="L390" i="36" l="1"/>
  <c r="J390" i="36"/>
  <c r="H390" i="36"/>
  <c r="F390" i="36"/>
  <c r="D390" i="36"/>
  <c r="E391" i="36"/>
  <c r="K390" i="36"/>
  <c r="I390" i="36"/>
  <c r="G390" i="36"/>
  <c r="M389" i="36"/>
  <c r="E760" i="36"/>
  <c r="K759" i="36"/>
  <c r="I759" i="36"/>
  <c r="G759" i="36"/>
  <c r="M759" i="36" s="1"/>
  <c r="L759" i="36"/>
  <c r="J759" i="36"/>
  <c r="H759" i="36"/>
  <c r="F759" i="36"/>
  <c r="D759" i="36"/>
  <c r="M390" i="36" l="1"/>
  <c r="L391" i="36"/>
  <c r="J391" i="36"/>
  <c r="M391" i="36" s="1"/>
  <c r="H391" i="36"/>
  <c r="F391" i="36"/>
  <c r="D391" i="36"/>
  <c r="E392" i="36"/>
  <c r="K391" i="36"/>
  <c r="I391" i="36"/>
  <c r="G391" i="36"/>
  <c r="E761" i="36"/>
  <c r="K760" i="36"/>
  <c r="I760" i="36"/>
  <c r="G760" i="36"/>
  <c r="L760" i="36"/>
  <c r="J760" i="36"/>
  <c r="H760" i="36"/>
  <c r="F760" i="36"/>
  <c r="D760" i="36"/>
  <c r="M760" i="36" l="1"/>
  <c r="K761" i="36"/>
  <c r="I761" i="36"/>
  <c r="G761" i="36"/>
  <c r="M761" i="36" s="1"/>
  <c r="L761" i="36"/>
  <c r="J761" i="36"/>
  <c r="H761" i="36"/>
  <c r="F761" i="36"/>
  <c r="D761" i="36"/>
  <c r="F18" i="36" s="1"/>
  <c r="L392" i="36"/>
  <c r="J392" i="36"/>
  <c r="H392" i="36"/>
  <c r="F392" i="36"/>
  <c r="D392" i="36"/>
  <c r="K392" i="36"/>
  <c r="B24" i="36" s="1"/>
  <c r="I392" i="36"/>
  <c r="G392" i="36"/>
  <c r="F20" i="36" l="1"/>
  <c r="F19" i="36"/>
  <c r="B22" i="36"/>
  <c r="M392" i="36"/>
  <c r="B25" i="36" s="1"/>
  <c r="F23" i="24" l="1"/>
  <c r="I7" i="24"/>
  <c r="I6" i="24"/>
  <c r="I5" i="24"/>
  <c r="F7" i="24"/>
  <c r="B1" i="34"/>
  <c r="B10" i="34" l="1"/>
  <c r="B8" i="34"/>
  <c r="B11" i="34" s="1"/>
  <c r="B9" i="34"/>
  <c r="B13" i="34"/>
  <c r="B23" i="34"/>
  <c r="J12" i="34"/>
  <c r="A23" i="34"/>
  <c r="C14" i="24"/>
  <c r="C23" i="24"/>
  <c r="C30" i="24" s="1"/>
  <c r="I30" i="24"/>
  <c r="F30" i="24"/>
  <c r="I14" i="24"/>
  <c r="F14" i="24"/>
  <c r="C22" i="24"/>
  <c r="C29" i="24" s="1"/>
  <c r="I13" i="24"/>
  <c r="F13" i="24"/>
  <c r="I29" i="24"/>
  <c r="F29" i="24"/>
  <c r="C13" i="24"/>
  <c r="C9" i="24" s="1"/>
  <c r="F5" i="24" l="1"/>
  <c r="B12" i="34"/>
  <c r="C23" i="34" s="1"/>
  <c r="C10" i="24"/>
  <c r="I4" i="24"/>
  <c r="A24" i="34"/>
  <c r="C24" i="24" l="1"/>
  <c r="I31" i="24" s="1"/>
  <c r="C24" i="34"/>
  <c r="A25" i="34"/>
  <c r="D24" i="34"/>
  <c r="F19" i="24"/>
  <c r="E24" i="34" l="1"/>
  <c r="C2" i="34" s="1"/>
  <c r="C4" i="34" s="1"/>
  <c r="C25" i="34"/>
  <c r="A26" i="34"/>
  <c r="B24" i="34"/>
  <c r="D25" i="34" s="1"/>
  <c r="B25" i="34" l="1"/>
  <c r="D26" i="34" s="1"/>
  <c r="E25" i="34"/>
  <c r="C26" i="34"/>
  <c r="A27" i="34"/>
  <c r="E26" i="34" l="1"/>
  <c r="B26" i="34"/>
  <c r="D27" i="34" s="1"/>
  <c r="A28" i="34"/>
  <c r="C27" i="34"/>
  <c r="B27" i="34" l="1"/>
  <c r="D28" i="34" s="1"/>
  <c r="E27" i="34"/>
  <c r="A29" i="34"/>
  <c r="C28" i="34"/>
  <c r="B28" i="34" l="1"/>
  <c r="D29" i="34" s="1"/>
  <c r="E28" i="34"/>
  <c r="C29" i="34"/>
  <c r="A30" i="34"/>
  <c r="B29" i="34" l="1"/>
  <c r="D30" i="34" s="1"/>
  <c r="A31" i="34"/>
  <c r="C30" i="34"/>
  <c r="E29" i="34"/>
  <c r="B30" i="34" l="1"/>
  <c r="D31" i="34" s="1"/>
  <c r="E30" i="34"/>
  <c r="A32" i="34"/>
  <c r="C31" i="34"/>
  <c r="B31" i="34" l="1"/>
  <c r="D32" i="34" s="1"/>
  <c r="E31" i="34"/>
  <c r="A33" i="34"/>
  <c r="C32" i="34"/>
  <c r="B32" i="34" l="1"/>
  <c r="D33" i="34" s="1"/>
  <c r="C33" i="34"/>
  <c r="A34" i="34"/>
  <c r="E32" i="34"/>
  <c r="B33" i="34" l="1"/>
  <c r="D34" i="34" s="1"/>
  <c r="E33" i="34"/>
  <c r="C34" i="34"/>
  <c r="A35" i="34"/>
  <c r="B34" i="34" l="1"/>
  <c r="D35" i="34" s="1"/>
  <c r="E34" i="34"/>
  <c r="A36" i="34"/>
  <c r="C35" i="34"/>
  <c r="B35" i="34" l="1"/>
  <c r="D36" i="34" s="1"/>
  <c r="C36" i="34"/>
  <c r="A37" i="34"/>
  <c r="E35" i="34"/>
  <c r="B36" i="34" l="1"/>
  <c r="D37" i="34" s="1"/>
  <c r="E36" i="34"/>
  <c r="C37" i="34"/>
  <c r="A38" i="34"/>
  <c r="B37" i="34" l="1"/>
  <c r="D38" i="34" s="1"/>
  <c r="E37" i="34"/>
  <c r="C38" i="34"/>
  <c r="A39" i="34"/>
  <c r="B38" i="34" l="1"/>
  <c r="D39" i="34" s="1"/>
  <c r="E38" i="34"/>
  <c r="A40" i="34"/>
  <c r="C39" i="34"/>
  <c r="B39" i="34" l="1"/>
  <c r="D40" i="34" s="1"/>
  <c r="E39" i="34"/>
  <c r="C40" i="34"/>
  <c r="A41" i="34"/>
  <c r="B40" i="34" l="1"/>
  <c r="D41" i="34" s="1"/>
  <c r="E40" i="34"/>
  <c r="C41" i="34"/>
  <c r="A42" i="34"/>
  <c r="B41" i="34" l="1"/>
  <c r="D42" i="34" s="1"/>
  <c r="C42" i="34"/>
  <c r="A43" i="34"/>
  <c r="E41" i="34"/>
  <c r="B42" i="34" l="1"/>
  <c r="D43" i="34" s="1"/>
  <c r="E42" i="34"/>
  <c r="A44" i="34"/>
  <c r="C43" i="34"/>
  <c r="B43" i="34" l="1"/>
  <c r="D44" i="34" s="1"/>
  <c r="A45" i="34"/>
  <c r="C44" i="34"/>
  <c r="E43" i="34"/>
  <c r="E44" i="34" l="1"/>
  <c r="B44" i="34"/>
  <c r="D45" i="34" s="1"/>
  <c r="C45" i="34"/>
  <c r="A46" i="34"/>
  <c r="B45" i="34" l="1"/>
  <c r="D46" i="34" s="1"/>
  <c r="E45" i="34"/>
  <c r="A47" i="34"/>
  <c r="C46" i="34"/>
  <c r="B46" i="34" l="1"/>
  <c r="D47" i="34" s="1"/>
  <c r="E46" i="34"/>
  <c r="A48" i="34"/>
  <c r="C47" i="34"/>
  <c r="B47" i="34" l="1"/>
  <c r="D48" i="34" s="1"/>
  <c r="E47" i="34"/>
  <c r="A49" i="34"/>
  <c r="C48" i="34"/>
  <c r="B48" i="34" l="1"/>
  <c r="D49" i="34" s="1"/>
  <c r="E48" i="34"/>
  <c r="C49" i="34"/>
  <c r="A50" i="34"/>
  <c r="B49" i="34" l="1"/>
  <c r="D50" i="34" s="1"/>
  <c r="E49" i="34"/>
  <c r="C50" i="34"/>
  <c r="A51" i="34"/>
  <c r="B50" i="34" l="1"/>
  <c r="D51" i="34" s="1"/>
  <c r="A52" i="34"/>
  <c r="C51" i="34"/>
  <c r="E50" i="34"/>
  <c r="B51" i="34" l="1"/>
  <c r="D52" i="34" s="1"/>
  <c r="E51" i="34"/>
  <c r="C52" i="34"/>
  <c r="A53" i="34"/>
  <c r="B52" i="34" l="1"/>
  <c r="D53" i="34" s="1"/>
  <c r="E52" i="34"/>
  <c r="C53" i="34"/>
  <c r="A54" i="34"/>
  <c r="B53" i="34" l="1"/>
  <c r="D54" i="34" s="1"/>
  <c r="E53" i="34"/>
  <c r="C54" i="34"/>
  <c r="A55" i="34"/>
  <c r="B54" i="34" l="1"/>
  <c r="D55" i="34" s="1"/>
  <c r="E54" i="34"/>
  <c r="A56" i="34"/>
  <c r="C55" i="34"/>
  <c r="B55" i="34" l="1"/>
  <c r="D56" i="34" s="1"/>
  <c r="E55" i="34"/>
  <c r="C56" i="34"/>
  <c r="A57" i="34"/>
  <c r="B56" i="34" l="1"/>
  <c r="D57" i="34" s="1"/>
  <c r="E56" i="34"/>
  <c r="C57" i="34"/>
  <c r="A58" i="34"/>
  <c r="B57" i="34" l="1"/>
  <c r="D58" i="34" s="1"/>
  <c r="E57" i="34"/>
  <c r="C58" i="34"/>
  <c r="A59" i="34"/>
  <c r="B58" i="34" l="1"/>
  <c r="D59" i="34" s="1"/>
  <c r="E58" i="34"/>
  <c r="A60" i="34"/>
  <c r="C59" i="34"/>
  <c r="B59" i="34" l="1"/>
  <c r="D60" i="34" s="1"/>
  <c r="E59" i="34"/>
  <c r="A61" i="34"/>
  <c r="C60" i="34"/>
  <c r="B60" i="34" l="1"/>
  <c r="D61" i="34" s="1"/>
  <c r="E60" i="34"/>
  <c r="C61" i="34"/>
  <c r="A62" i="34"/>
  <c r="B61" i="34" l="1"/>
  <c r="D62" i="34" s="1"/>
  <c r="E61" i="34"/>
  <c r="A63" i="34"/>
  <c r="C62" i="34"/>
  <c r="B62" i="34" l="1"/>
  <c r="A64" i="34"/>
  <c r="C63" i="34"/>
  <c r="B63" i="34"/>
  <c r="D63" i="34"/>
  <c r="E62" i="34"/>
  <c r="E63" i="34" l="1"/>
  <c r="A65" i="34"/>
  <c r="C64" i="34"/>
  <c r="B64" i="34" s="1"/>
  <c r="D64" i="34"/>
  <c r="E64" i="34" l="1"/>
  <c r="C65" i="34"/>
  <c r="B65" i="34" s="1"/>
  <c r="A66" i="34"/>
  <c r="D65" i="34"/>
  <c r="E65" i="34" l="1"/>
  <c r="C66" i="34"/>
  <c r="B66" i="34" s="1"/>
  <c r="A67" i="34"/>
  <c r="D66" i="34"/>
  <c r="E66" i="34" l="1"/>
  <c r="A68" i="34"/>
  <c r="C67" i="34"/>
  <c r="D67" i="34"/>
  <c r="E67" i="34" l="1"/>
  <c r="B67" i="34"/>
  <c r="C68" i="34"/>
  <c r="A69" i="34"/>
  <c r="B68" i="34" l="1"/>
  <c r="D69" i="34" s="1"/>
  <c r="D68" i="34"/>
  <c r="E68" i="34" s="1"/>
  <c r="C69" i="34"/>
  <c r="A70" i="34"/>
  <c r="B69" i="34"/>
  <c r="E69" i="34" l="1"/>
  <c r="C70" i="34"/>
  <c r="B70" i="34" s="1"/>
  <c r="A71" i="34"/>
  <c r="D70" i="34"/>
  <c r="E70" i="34" l="1"/>
  <c r="A72" i="34"/>
  <c r="C71" i="34"/>
  <c r="D71" i="34"/>
  <c r="E71" i="34" l="1"/>
  <c r="B71" i="34"/>
  <c r="D72" i="34" s="1"/>
  <c r="C72" i="34"/>
  <c r="A73" i="34"/>
  <c r="E72" i="34" l="1"/>
  <c r="B72" i="34"/>
  <c r="C73" i="34"/>
  <c r="A74" i="34"/>
  <c r="B73" i="34" l="1"/>
  <c r="D73" i="34"/>
  <c r="E73" i="34" s="1"/>
  <c r="C74" i="34"/>
  <c r="B74" i="34" s="1"/>
  <c r="A75" i="34"/>
  <c r="D74" i="34"/>
  <c r="E74" i="34" l="1"/>
  <c r="A76" i="34"/>
  <c r="C75" i="34"/>
  <c r="B75" i="34" s="1"/>
  <c r="D75" i="34"/>
  <c r="E75" i="34" l="1"/>
  <c r="A77" i="34"/>
  <c r="C76" i="34"/>
  <c r="D76" i="34"/>
  <c r="E76" i="34" l="1"/>
  <c r="B76" i="34"/>
  <c r="C77" i="34"/>
  <c r="B77" i="34" s="1"/>
  <c r="A78" i="34"/>
  <c r="D77" i="34"/>
  <c r="E77" i="34" l="1"/>
  <c r="A79" i="34"/>
  <c r="C78" i="34"/>
  <c r="B78" i="34" s="1"/>
  <c r="D78" i="34"/>
  <c r="E78" i="34" l="1"/>
  <c r="A80" i="34"/>
  <c r="C79" i="34"/>
  <c r="D79" i="34"/>
  <c r="E79" i="34" l="1"/>
  <c r="B79" i="34"/>
  <c r="D80" i="34" s="1"/>
  <c r="A81" i="34"/>
  <c r="C80" i="34"/>
  <c r="B80" i="34" l="1"/>
  <c r="E80" i="34"/>
  <c r="C81" i="34"/>
  <c r="B81" i="34" s="1"/>
  <c r="A82" i="34"/>
  <c r="D81" i="34"/>
  <c r="E81" i="34" l="1"/>
  <c r="C82" i="34"/>
  <c r="B82" i="34" s="1"/>
  <c r="A83" i="34"/>
  <c r="D82" i="34"/>
  <c r="E82" i="34" l="1"/>
  <c r="A84" i="34"/>
  <c r="C83" i="34"/>
  <c r="E83" i="34" s="1"/>
  <c r="D83" i="34"/>
  <c r="B83" i="34" l="1"/>
  <c r="D84" i="34" s="1"/>
  <c r="C84" i="34"/>
  <c r="B84" i="34" s="1"/>
  <c r="A85" i="34"/>
  <c r="E84" i="34" l="1"/>
  <c r="C85" i="34"/>
  <c r="B85" i="34" s="1"/>
  <c r="A86" i="34"/>
  <c r="D85" i="34"/>
  <c r="E85" i="34" l="1"/>
  <c r="C86" i="34"/>
  <c r="B86" i="34" s="1"/>
  <c r="A87" i="34"/>
  <c r="D86" i="34"/>
  <c r="E86" i="34" l="1"/>
  <c r="A88" i="34"/>
  <c r="C87" i="34"/>
  <c r="D87" i="34"/>
  <c r="E87" i="34" l="1"/>
  <c r="B87" i="34"/>
  <c r="D88" i="34" s="1"/>
  <c r="E88" i="34" s="1"/>
  <c r="C88" i="34"/>
  <c r="B88" i="34" s="1"/>
  <c r="A89" i="34"/>
  <c r="C89" i="34" l="1"/>
  <c r="B89" i="34" s="1"/>
  <c r="A90" i="34"/>
  <c r="D89" i="34"/>
  <c r="E89" i="34" s="1"/>
  <c r="C90" i="34" l="1"/>
  <c r="B90" i="34" s="1"/>
  <c r="A91" i="34"/>
  <c r="D90" i="34"/>
  <c r="E90" i="34" s="1"/>
  <c r="A92" i="34" l="1"/>
  <c r="C91" i="34"/>
  <c r="B91" i="34"/>
  <c r="D91" i="34"/>
  <c r="E91" i="34" l="1"/>
  <c r="A93" i="34"/>
  <c r="C92" i="34"/>
  <c r="E92" i="34" s="1"/>
  <c r="B92" i="34"/>
  <c r="D92" i="34"/>
  <c r="C93" i="34" l="1"/>
  <c r="B93" i="34"/>
  <c r="A94" i="34"/>
  <c r="D93" i="34"/>
  <c r="E93" i="34"/>
  <c r="A95" i="34" l="1"/>
  <c r="C94" i="34"/>
  <c r="B94" i="34" s="1"/>
  <c r="D94" i="34"/>
  <c r="E94" i="34" l="1"/>
  <c r="A96" i="34"/>
  <c r="C95" i="34"/>
  <c r="B95" i="34" s="1"/>
  <c r="D95" i="34"/>
  <c r="E95" i="34" l="1"/>
  <c r="A97" i="34"/>
  <c r="C96" i="34"/>
  <c r="B96" i="34" s="1"/>
  <c r="D96" i="34"/>
  <c r="E96" i="34" l="1"/>
  <c r="C97" i="34"/>
  <c r="B97" i="34" s="1"/>
  <c r="A98" i="34"/>
  <c r="D97" i="34"/>
  <c r="E97" i="34" l="1"/>
  <c r="C98" i="34"/>
  <c r="B98" i="34" s="1"/>
  <c r="A99" i="34"/>
  <c r="D98" i="34"/>
  <c r="E98" i="34" l="1"/>
  <c r="A100" i="34"/>
  <c r="C99" i="34"/>
  <c r="B99" i="34" s="1"/>
  <c r="D99" i="34"/>
  <c r="E99" i="34" l="1"/>
  <c r="C100" i="34"/>
  <c r="B100" i="34"/>
  <c r="A101" i="34"/>
  <c r="D100" i="34"/>
  <c r="E100" i="34" l="1"/>
  <c r="C101" i="34"/>
  <c r="B101" i="34" s="1"/>
  <c r="A102" i="34"/>
  <c r="D101" i="34"/>
  <c r="E101" i="34" l="1"/>
  <c r="C102" i="34"/>
  <c r="B102" i="34" s="1"/>
  <c r="A103" i="34"/>
  <c r="D102" i="34"/>
  <c r="E102" i="34" l="1"/>
  <c r="A104" i="34"/>
  <c r="C103" i="34"/>
  <c r="D103" i="34"/>
  <c r="E103" i="34" l="1"/>
  <c r="B103" i="34"/>
  <c r="D104" i="34" s="1"/>
  <c r="C104" i="34"/>
  <c r="A105" i="34"/>
  <c r="E104" i="34" l="1"/>
  <c r="B104" i="34"/>
  <c r="D105" i="34" s="1"/>
  <c r="C105" i="34"/>
  <c r="B105" i="34" s="1"/>
  <c r="A106" i="34"/>
  <c r="E105" i="34" l="1"/>
  <c r="C106" i="34"/>
  <c r="B106" i="34" s="1"/>
  <c r="A107" i="34"/>
  <c r="D106" i="34"/>
  <c r="E106" i="34" l="1"/>
  <c r="A108" i="34"/>
  <c r="C107" i="34"/>
  <c r="B107" i="34"/>
  <c r="D107" i="34"/>
  <c r="E107" i="34" l="1"/>
  <c r="A109" i="34"/>
  <c r="C108" i="34"/>
  <c r="B108" i="34" s="1"/>
  <c r="D108" i="34"/>
  <c r="E108" i="34" l="1"/>
  <c r="C109" i="34"/>
  <c r="B109" i="34" s="1"/>
  <c r="A110" i="34"/>
  <c r="D109" i="34"/>
  <c r="E109" i="34"/>
  <c r="A111" i="34" l="1"/>
  <c r="C110" i="34"/>
  <c r="B110" i="34" s="1"/>
  <c r="D110" i="34"/>
  <c r="E110" i="34" l="1"/>
  <c r="A112" i="34"/>
  <c r="C111" i="34"/>
  <c r="B111" i="34" s="1"/>
  <c r="D111" i="34"/>
  <c r="E111" i="34" l="1"/>
  <c r="A113" i="34"/>
  <c r="C112" i="34"/>
  <c r="B112" i="34" s="1"/>
  <c r="D112" i="34"/>
  <c r="E112" i="34" l="1"/>
  <c r="C113" i="34"/>
  <c r="B113" i="34" s="1"/>
  <c r="A114" i="34"/>
  <c r="D113" i="34"/>
  <c r="E113" i="34" l="1"/>
  <c r="A115" i="34"/>
  <c r="C114" i="34"/>
  <c r="B114" i="34" s="1"/>
  <c r="D114" i="34"/>
  <c r="E114" i="34" l="1"/>
  <c r="A116" i="34"/>
  <c r="C115" i="34"/>
  <c r="B115" i="34" s="1"/>
  <c r="D115" i="34"/>
  <c r="E115" i="34"/>
  <c r="C116" i="34" l="1"/>
  <c r="B116" i="34" s="1"/>
  <c r="A117" i="34"/>
  <c r="D116" i="34"/>
  <c r="E116" i="34" s="1"/>
  <c r="C117" i="34" l="1"/>
  <c r="B117" i="34" s="1"/>
  <c r="A118" i="34"/>
  <c r="D117" i="34"/>
  <c r="E117" i="34" s="1"/>
  <c r="C118" i="34" l="1"/>
  <c r="B118" i="34" s="1"/>
  <c r="A119" i="34"/>
  <c r="D118" i="34"/>
  <c r="E118" i="34" l="1"/>
  <c r="A120" i="34"/>
  <c r="C119" i="34"/>
  <c r="E119" i="34" s="1"/>
  <c r="D119" i="34"/>
  <c r="B119" i="34" l="1"/>
  <c r="B120" i="34" s="1"/>
  <c r="C120" i="34"/>
  <c r="A121" i="34"/>
  <c r="D120" i="34"/>
  <c r="E120" i="34" s="1"/>
  <c r="C121" i="34" l="1"/>
  <c r="B121" i="34" s="1"/>
  <c r="A122" i="34"/>
  <c r="D121" i="34"/>
  <c r="E121" i="34" l="1"/>
  <c r="A123" i="34"/>
  <c r="C122" i="34"/>
  <c r="B122" i="34" s="1"/>
  <c r="D122" i="34"/>
  <c r="E122" i="34" l="1"/>
  <c r="A124" i="34"/>
  <c r="C123" i="34"/>
  <c r="B123" i="34" s="1"/>
  <c r="D123" i="34"/>
  <c r="E123" i="34" l="1"/>
  <c r="A125" i="34"/>
  <c r="C124" i="34"/>
  <c r="B124" i="34" s="1"/>
  <c r="D124" i="34"/>
  <c r="E124" i="34" l="1"/>
  <c r="C125" i="34"/>
  <c r="B125" i="34"/>
  <c r="A126" i="34"/>
  <c r="D125" i="34"/>
  <c r="E125" i="34" l="1"/>
  <c r="C126" i="34"/>
  <c r="B126" i="34" s="1"/>
  <c r="A127" i="34"/>
  <c r="D126" i="34"/>
  <c r="E126" i="34" l="1"/>
  <c r="A128" i="34"/>
  <c r="C127" i="34"/>
  <c r="B127" i="34" s="1"/>
  <c r="D127" i="34"/>
  <c r="E127" i="34" l="1"/>
  <c r="A129" i="34"/>
  <c r="C128" i="34"/>
  <c r="B128" i="34" s="1"/>
  <c r="D128" i="34"/>
  <c r="E128" i="34" l="1"/>
  <c r="C129" i="34"/>
  <c r="A130" i="34"/>
  <c r="B129" i="34"/>
  <c r="D129" i="34"/>
  <c r="E129" i="34" l="1"/>
  <c r="A131" i="34"/>
  <c r="C130" i="34"/>
  <c r="B130" i="34" s="1"/>
  <c r="D130" i="34"/>
  <c r="E130" i="34" l="1"/>
  <c r="A132" i="34"/>
  <c r="C131" i="34"/>
  <c r="D131" i="34"/>
  <c r="E131" i="34" l="1"/>
  <c r="B131" i="34"/>
  <c r="C132" i="34"/>
  <c r="B132" i="34" s="1"/>
  <c r="A133" i="34"/>
  <c r="D132" i="34"/>
  <c r="E132" i="34" l="1"/>
  <c r="C133" i="34"/>
  <c r="B133" i="34" s="1"/>
  <c r="A134" i="34"/>
  <c r="D133" i="34"/>
  <c r="E133" i="34" s="1"/>
  <c r="C134" i="34" l="1"/>
  <c r="B134" i="34" s="1"/>
  <c r="A135" i="34"/>
  <c r="D134" i="34"/>
  <c r="E134" i="34" l="1"/>
  <c r="A136" i="34"/>
  <c r="C135" i="34"/>
  <c r="B135" i="34" s="1"/>
  <c r="D135" i="34"/>
  <c r="E135" i="34" l="1"/>
  <c r="C136" i="34"/>
  <c r="B136" i="34" s="1"/>
  <c r="A137" i="34"/>
  <c r="D136" i="34"/>
  <c r="E136" i="34" l="1"/>
  <c r="C137" i="34"/>
  <c r="B137" i="34" s="1"/>
  <c r="A138" i="34"/>
  <c r="D137" i="34"/>
  <c r="E137" i="34" l="1"/>
  <c r="C138" i="34"/>
  <c r="B138" i="34" s="1"/>
  <c r="A139" i="34"/>
  <c r="D138" i="34"/>
  <c r="E138" i="34" s="1"/>
  <c r="A140" i="34" l="1"/>
  <c r="C139" i="34"/>
  <c r="B139" i="34"/>
  <c r="D139" i="34"/>
  <c r="E139" i="34" l="1"/>
  <c r="A141" i="34"/>
  <c r="C140" i="34"/>
  <c r="B140" i="34" s="1"/>
  <c r="D140" i="34"/>
  <c r="E140" i="34" l="1"/>
  <c r="C141" i="34"/>
  <c r="A142" i="34"/>
  <c r="B141" i="34"/>
  <c r="D141" i="34"/>
  <c r="E141" i="34" l="1"/>
  <c r="C142" i="34"/>
  <c r="B142" i="34" s="1"/>
  <c r="A143" i="34"/>
  <c r="D142" i="34"/>
  <c r="E142" i="34" s="1"/>
  <c r="A144" i="34" l="1"/>
  <c r="C143" i="34"/>
  <c r="B143" i="34"/>
  <c r="D143" i="34"/>
  <c r="E143" i="34"/>
  <c r="B144" i="34" l="1"/>
  <c r="C144" i="34"/>
  <c r="A145" i="34"/>
  <c r="D144" i="34"/>
  <c r="E144" i="34"/>
  <c r="C145" i="34" l="1"/>
  <c r="A146" i="34"/>
  <c r="B145" i="34"/>
  <c r="D145" i="34"/>
  <c r="E145" i="34"/>
  <c r="B146" i="34" l="1"/>
  <c r="C146" i="34"/>
  <c r="A147" i="34"/>
  <c r="D146" i="34"/>
  <c r="E146" i="34"/>
  <c r="A148" i="34" l="1"/>
  <c r="C147" i="34"/>
  <c r="B147" i="34"/>
  <c r="D147" i="34"/>
  <c r="E147" i="34"/>
  <c r="B148" i="34" l="1"/>
  <c r="A149" i="34"/>
  <c r="C148" i="34"/>
  <c r="D148" i="34"/>
  <c r="E148" i="34"/>
  <c r="C149" i="34" l="1"/>
  <c r="A150" i="34"/>
  <c r="B149" i="34"/>
  <c r="D149" i="34"/>
  <c r="E149" i="34"/>
  <c r="B150" i="34" l="1"/>
  <c r="C150" i="34"/>
  <c r="A151" i="34"/>
  <c r="D150" i="34"/>
  <c r="E150" i="34"/>
  <c r="A152" i="34" l="1"/>
  <c r="C151" i="34"/>
  <c r="B151" i="34"/>
  <c r="D151" i="34"/>
  <c r="E151" i="34"/>
  <c r="B152" i="34" l="1"/>
  <c r="C152" i="34"/>
  <c r="A153" i="34"/>
  <c r="D152" i="34"/>
  <c r="E152" i="34"/>
  <c r="C153" i="34" l="1"/>
  <c r="A154" i="34"/>
  <c r="B153" i="34"/>
  <c r="D153" i="34"/>
  <c r="E153" i="34"/>
  <c r="B154" i="34" l="1"/>
  <c r="C154" i="34"/>
  <c r="A155" i="34"/>
  <c r="D154" i="34"/>
  <c r="E154" i="34"/>
  <c r="A156" i="34" l="1"/>
  <c r="C155" i="34"/>
  <c r="B155" i="34"/>
  <c r="D155" i="34"/>
  <c r="E155" i="34"/>
  <c r="B156" i="34" l="1"/>
  <c r="A157" i="34"/>
  <c r="C156" i="34"/>
  <c r="D156" i="34"/>
  <c r="E156" i="34"/>
  <c r="C157" i="34" l="1"/>
  <c r="A158" i="34"/>
  <c r="B157" i="34"/>
  <c r="D157" i="34"/>
  <c r="E157" i="34"/>
  <c r="B158" i="34" l="1"/>
  <c r="C158" i="34"/>
  <c r="A159" i="34"/>
  <c r="D158" i="34"/>
  <c r="E158" i="34"/>
  <c r="A160" i="34" l="1"/>
  <c r="C159" i="34"/>
  <c r="B159" i="34"/>
  <c r="D159" i="34"/>
  <c r="E159" i="34"/>
  <c r="B160" i="34" l="1"/>
  <c r="C160" i="34"/>
  <c r="A161" i="34"/>
  <c r="D160" i="34"/>
  <c r="E160" i="34"/>
  <c r="C161" i="34" l="1"/>
  <c r="A162" i="34"/>
  <c r="B161" i="34"/>
  <c r="D161" i="34"/>
  <c r="E161" i="34"/>
  <c r="B162" i="34" l="1"/>
  <c r="C162" i="34"/>
  <c r="A163" i="34"/>
  <c r="D162" i="34"/>
  <c r="E162" i="34"/>
  <c r="A164" i="34" l="1"/>
  <c r="C163" i="34"/>
  <c r="B163" i="34"/>
  <c r="D163" i="34"/>
  <c r="E163" i="34"/>
  <c r="B164" i="34" l="1"/>
  <c r="A165" i="34"/>
  <c r="C164" i="34"/>
  <c r="D164" i="34"/>
  <c r="E164" i="34"/>
  <c r="C165" i="34" l="1"/>
  <c r="A166" i="34"/>
  <c r="B165" i="34"/>
  <c r="D165" i="34"/>
  <c r="E165" i="34"/>
  <c r="A167" i="34" l="1"/>
  <c r="C166" i="34"/>
  <c r="B166" i="34"/>
  <c r="D166" i="34"/>
  <c r="E166" i="34"/>
  <c r="C167" i="34" l="1"/>
  <c r="B167" i="34"/>
  <c r="A168" i="34"/>
  <c r="D167" i="34"/>
  <c r="E167" i="34"/>
  <c r="B168" i="34" l="1"/>
  <c r="A169" i="34"/>
  <c r="C168" i="34"/>
  <c r="D168" i="34"/>
  <c r="E168" i="34"/>
  <c r="A170" i="34" l="1"/>
  <c r="C169" i="34"/>
  <c r="B169" i="34"/>
  <c r="D169" i="34"/>
  <c r="E169" i="34"/>
  <c r="B170" i="34" l="1"/>
  <c r="A171" i="34"/>
  <c r="C170" i="34"/>
  <c r="D170" i="34"/>
  <c r="E170" i="34"/>
  <c r="C171" i="34" l="1"/>
  <c r="B171" i="34"/>
  <c r="A172" i="34"/>
  <c r="D171" i="34"/>
  <c r="E171" i="34"/>
  <c r="B172" i="34" l="1"/>
  <c r="C172" i="34"/>
  <c r="A173" i="34"/>
  <c r="D172" i="34"/>
  <c r="E172" i="34"/>
  <c r="A174" i="34" l="1"/>
  <c r="C173" i="34"/>
  <c r="B173" i="34"/>
  <c r="D173" i="34"/>
  <c r="E173" i="34"/>
  <c r="C174" i="34" l="1"/>
  <c r="B174" i="34"/>
  <c r="A175" i="34"/>
  <c r="D174" i="34"/>
  <c r="E174" i="34"/>
  <c r="C175" i="34" l="1"/>
  <c r="A176" i="34"/>
  <c r="B175" i="34"/>
  <c r="D175" i="34"/>
  <c r="E175" i="34"/>
  <c r="C176" i="34" l="1"/>
  <c r="B176" i="34"/>
  <c r="A177" i="34"/>
  <c r="D176" i="34"/>
  <c r="E176" i="34"/>
  <c r="C177" i="34" l="1"/>
  <c r="B177" i="34"/>
  <c r="A178" i="34"/>
  <c r="D177" i="34"/>
  <c r="E177" i="34"/>
  <c r="B178" i="34" l="1"/>
  <c r="A179" i="34"/>
  <c r="C178" i="34"/>
  <c r="D178" i="34"/>
  <c r="E178" i="34"/>
  <c r="A180" i="34" l="1"/>
  <c r="C179" i="34"/>
  <c r="B179" i="34"/>
  <c r="D179" i="34"/>
  <c r="E179" i="34"/>
  <c r="C180" i="34" l="1"/>
  <c r="B180" i="34"/>
  <c r="A181" i="34"/>
  <c r="D180" i="34"/>
  <c r="E180" i="34"/>
  <c r="C181" i="34" l="1"/>
  <c r="B181" i="34"/>
  <c r="A182" i="34"/>
  <c r="D181" i="34"/>
  <c r="E181" i="34"/>
  <c r="B182" i="34" l="1"/>
  <c r="A183" i="34"/>
  <c r="C182" i="34"/>
  <c r="D182" i="34"/>
  <c r="E182" i="34"/>
  <c r="A184" i="34" l="1"/>
  <c r="C183" i="34"/>
  <c r="B183" i="34"/>
  <c r="D183" i="34"/>
  <c r="E183" i="34"/>
  <c r="C184" i="34" l="1"/>
  <c r="B184" i="34"/>
  <c r="A185" i="34"/>
  <c r="D184" i="34"/>
  <c r="E184" i="34"/>
  <c r="C185" i="34" l="1"/>
  <c r="B185" i="34"/>
  <c r="A186" i="34"/>
  <c r="D185" i="34"/>
  <c r="E185" i="34"/>
  <c r="B186" i="34" l="1"/>
  <c r="A187" i="34"/>
  <c r="C186" i="34"/>
  <c r="D186" i="34"/>
  <c r="E186" i="34"/>
  <c r="A188" i="34" l="1"/>
  <c r="C187" i="34"/>
  <c r="B187" i="34"/>
  <c r="D187" i="34"/>
  <c r="E187" i="34"/>
  <c r="C188" i="34" l="1"/>
  <c r="B188" i="34"/>
  <c r="A189" i="34"/>
  <c r="D188" i="34"/>
  <c r="E188" i="34"/>
  <c r="C189" i="34" l="1"/>
  <c r="B189" i="34"/>
  <c r="A190" i="34"/>
  <c r="D189" i="34"/>
  <c r="E189" i="34"/>
  <c r="B190" i="34" l="1"/>
  <c r="A191" i="34"/>
  <c r="C190" i="34"/>
  <c r="D190" i="34"/>
  <c r="E190" i="34"/>
  <c r="A192" i="34" l="1"/>
  <c r="C191" i="34"/>
  <c r="B191" i="34"/>
  <c r="D191" i="34"/>
  <c r="E191" i="34"/>
  <c r="C192" i="34" l="1"/>
  <c r="B192" i="34"/>
  <c r="A193" i="34"/>
  <c r="D192" i="34"/>
  <c r="E192" i="34"/>
  <c r="C193" i="34" l="1"/>
  <c r="B193" i="34"/>
  <c r="A194" i="34"/>
  <c r="D193" i="34"/>
  <c r="E193" i="34"/>
  <c r="B194" i="34" l="1"/>
  <c r="A195" i="34"/>
  <c r="C194" i="34"/>
  <c r="D194" i="34"/>
  <c r="E194" i="34"/>
  <c r="A196" i="34" l="1"/>
  <c r="C195" i="34"/>
  <c r="B195" i="34"/>
  <c r="D195" i="34"/>
  <c r="E195" i="34"/>
  <c r="C196" i="34" l="1"/>
  <c r="B196" i="34"/>
  <c r="A197" i="34"/>
  <c r="D196" i="34"/>
  <c r="E196" i="34"/>
  <c r="C197" i="34" l="1"/>
  <c r="B197" i="34"/>
  <c r="A198" i="34"/>
  <c r="D197" i="34"/>
  <c r="E197" i="34"/>
  <c r="B198" i="34" l="1"/>
  <c r="A199" i="34"/>
  <c r="C198" i="34"/>
  <c r="D198" i="34"/>
  <c r="E198" i="34"/>
  <c r="A200" i="34" l="1"/>
  <c r="C199" i="34"/>
  <c r="B199" i="34"/>
  <c r="D199" i="34"/>
  <c r="E199" i="34"/>
  <c r="C200" i="34" l="1"/>
  <c r="B200" i="34"/>
  <c r="A201" i="34"/>
  <c r="D200" i="34"/>
  <c r="E200" i="34"/>
  <c r="C201" i="34" l="1"/>
  <c r="B201" i="34"/>
  <c r="A202" i="34"/>
  <c r="D201" i="34"/>
  <c r="E201" i="34"/>
  <c r="B202" i="34" l="1"/>
  <c r="A203" i="34"/>
  <c r="C202" i="34"/>
  <c r="D202" i="34"/>
  <c r="E202" i="34"/>
  <c r="A204" i="34" l="1"/>
  <c r="C203" i="34"/>
  <c r="B203" i="34"/>
  <c r="D203" i="34"/>
  <c r="E203" i="34"/>
  <c r="C204" i="34" l="1"/>
  <c r="B204" i="34"/>
  <c r="A205" i="34"/>
  <c r="D204" i="34"/>
  <c r="E204" i="34"/>
  <c r="C205" i="34" l="1"/>
  <c r="B205" i="34"/>
  <c r="A206" i="34"/>
  <c r="D205" i="34"/>
  <c r="E205" i="34"/>
  <c r="B206" i="34" l="1"/>
  <c r="A207" i="34"/>
  <c r="C206" i="34"/>
  <c r="D206" i="34"/>
  <c r="E206" i="34"/>
  <c r="A208" i="34" l="1"/>
  <c r="C207" i="34"/>
  <c r="B207" i="34"/>
  <c r="D207" i="34"/>
  <c r="E207" i="34"/>
  <c r="C208" i="34" l="1"/>
  <c r="B208" i="34"/>
  <c r="A209" i="34"/>
  <c r="D208" i="34"/>
  <c r="E208" i="34"/>
  <c r="C209" i="34" l="1"/>
  <c r="B209" i="34"/>
  <c r="A210" i="34"/>
  <c r="D209" i="34"/>
  <c r="E209" i="34"/>
  <c r="B210" i="34" l="1"/>
  <c r="A211" i="34"/>
  <c r="C210" i="34"/>
  <c r="D210" i="34"/>
  <c r="E210" i="34"/>
  <c r="A212" i="34" l="1"/>
  <c r="C211" i="34"/>
  <c r="B211" i="34"/>
  <c r="D211" i="34"/>
  <c r="E211" i="34"/>
  <c r="C212" i="34" l="1"/>
  <c r="B212" i="34"/>
  <c r="A213" i="34"/>
  <c r="D212" i="34"/>
  <c r="E212" i="34"/>
  <c r="C213" i="34" l="1"/>
  <c r="B213" i="34"/>
  <c r="A214" i="34"/>
  <c r="D213" i="34"/>
  <c r="E213" i="34"/>
  <c r="B214" i="34" l="1"/>
  <c r="A215" i="34"/>
  <c r="C214" i="34"/>
  <c r="D214" i="34"/>
  <c r="E214" i="34"/>
  <c r="A216" i="34" l="1"/>
  <c r="C215" i="34"/>
  <c r="B215" i="34"/>
  <c r="D215" i="34"/>
  <c r="E215" i="34"/>
  <c r="C216" i="34" l="1"/>
  <c r="B216" i="34"/>
  <c r="A217" i="34"/>
  <c r="D216" i="34"/>
  <c r="E216" i="34"/>
  <c r="C217" i="34" l="1"/>
  <c r="B217" i="34"/>
  <c r="A218" i="34"/>
  <c r="D217" i="34"/>
  <c r="E217" i="34"/>
  <c r="B218" i="34" l="1"/>
  <c r="A219" i="34"/>
  <c r="C218" i="34"/>
  <c r="D218" i="34"/>
  <c r="E218" i="34"/>
  <c r="A220" i="34" l="1"/>
  <c r="C219" i="34"/>
  <c r="B219" i="34"/>
  <c r="D219" i="34"/>
  <c r="E219" i="34"/>
  <c r="C220" i="34" l="1"/>
  <c r="B220" i="34"/>
  <c r="A221" i="34"/>
  <c r="D220" i="34"/>
  <c r="E220" i="34"/>
  <c r="C221" i="34" l="1"/>
  <c r="B221" i="34"/>
  <c r="A222" i="34"/>
  <c r="D221" i="34"/>
  <c r="E221" i="34"/>
  <c r="B222" i="34" l="1"/>
  <c r="A223" i="34"/>
  <c r="C222" i="34"/>
  <c r="D222" i="34"/>
  <c r="E222" i="34"/>
  <c r="A224" i="34" l="1"/>
  <c r="C223" i="34"/>
  <c r="B223" i="34"/>
  <c r="D223" i="34"/>
  <c r="E223" i="34"/>
  <c r="C224" i="34" l="1"/>
  <c r="B224" i="34"/>
  <c r="A225" i="34"/>
  <c r="D224" i="34"/>
  <c r="E224" i="34"/>
  <c r="C225" i="34" l="1"/>
  <c r="B225" i="34"/>
  <c r="A226" i="34"/>
  <c r="D225" i="34"/>
  <c r="E225" i="34"/>
  <c r="B226" i="34" l="1"/>
  <c r="A227" i="34"/>
  <c r="C226" i="34"/>
  <c r="D226" i="34"/>
  <c r="E226" i="34"/>
  <c r="A228" i="34" l="1"/>
  <c r="C227" i="34"/>
  <c r="B227" i="34"/>
  <c r="D227" i="34"/>
  <c r="E227" i="34"/>
  <c r="C228" i="34" l="1"/>
  <c r="B228" i="34"/>
  <c r="A229" i="34"/>
  <c r="D228" i="34"/>
  <c r="E228" i="34"/>
  <c r="C229" i="34" l="1"/>
  <c r="B229" i="34"/>
  <c r="A230" i="34"/>
  <c r="D229" i="34"/>
  <c r="E229" i="34"/>
  <c r="B230" i="34" l="1"/>
  <c r="A231" i="34"/>
  <c r="C230" i="34"/>
  <c r="D230" i="34"/>
  <c r="E230" i="34"/>
  <c r="A232" i="34" l="1"/>
  <c r="C231" i="34"/>
  <c r="B231" i="34"/>
  <c r="D231" i="34"/>
  <c r="E231" i="34"/>
  <c r="C232" i="34" l="1"/>
  <c r="B232" i="34"/>
  <c r="A233" i="34"/>
  <c r="D232" i="34"/>
  <c r="E232" i="34"/>
  <c r="C233" i="34" l="1"/>
  <c r="B233" i="34"/>
  <c r="A234" i="34"/>
  <c r="D233" i="34"/>
  <c r="E233" i="34"/>
  <c r="B234" i="34" l="1"/>
  <c r="A235" i="34"/>
  <c r="C234" i="34"/>
  <c r="D234" i="34"/>
  <c r="E234" i="34"/>
  <c r="A236" i="34" l="1"/>
  <c r="C235" i="34"/>
  <c r="B235" i="34"/>
  <c r="D235" i="34"/>
  <c r="E235" i="34"/>
  <c r="C236" i="34" l="1"/>
  <c r="B236" i="34"/>
  <c r="A237" i="34"/>
  <c r="D236" i="34"/>
  <c r="E236" i="34"/>
  <c r="C237" i="34" l="1"/>
  <c r="B237" i="34"/>
  <c r="A238" i="34"/>
  <c r="D237" i="34"/>
  <c r="E237" i="34"/>
  <c r="B238" i="34" l="1"/>
  <c r="A239" i="34"/>
  <c r="C238" i="34"/>
  <c r="D238" i="34"/>
  <c r="E238" i="34"/>
  <c r="A240" i="34" l="1"/>
  <c r="C239" i="34"/>
  <c r="B239" i="34"/>
  <c r="D239" i="34"/>
  <c r="E239" i="34"/>
  <c r="C240" i="34" l="1"/>
  <c r="B240" i="34"/>
  <c r="A241" i="34"/>
  <c r="D240" i="34"/>
  <c r="E240" i="34"/>
  <c r="C241" i="34" l="1"/>
  <c r="B241" i="34"/>
  <c r="A242" i="34"/>
  <c r="D241" i="34"/>
  <c r="E241" i="34"/>
  <c r="B242" i="34" l="1"/>
  <c r="A243" i="34"/>
  <c r="C242" i="34"/>
  <c r="D242" i="34"/>
  <c r="E242" i="34"/>
  <c r="A244" i="34" l="1"/>
  <c r="C243" i="34"/>
  <c r="B243" i="34"/>
  <c r="D243" i="34"/>
  <c r="E243" i="34"/>
  <c r="C244" i="34" l="1"/>
  <c r="B244" i="34"/>
  <c r="A245" i="34"/>
  <c r="D244" i="34"/>
  <c r="E244" i="34"/>
  <c r="C245" i="34" l="1"/>
  <c r="B245" i="34"/>
  <c r="A246" i="34"/>
  <c r="D245" i="34"/>
  <c r="E245" i="34"/>
  <c r="B246" i="34" l="1"/>
  <c r="A247" i="34"/>
  <c r="C246" i="34"/>
  <c r="D246" i="34"/>
  <c r="E246" i="34"/>
  <c r="A248" i="34" l="1"/>
  <c r="C247" i="34"/>
  <c r="B247" i="34"/>
  <c r="D247" i="34"/>
  <c r="E247" i="34"/>
  <c r="C248" i="34" l="1"/>
  <c r="B248" i="34"/>
  <c r="A249" i="34"/>
  <c r="D248" i="34"/>
  <c r="E248" i="34"/>
  <c r="C249" i="34" l="1"/>
  <c r="B249" i="34"/>
  <c r="A250" i="34"/>
  <c r="D249" i="34"/>
  <c r="E249" i="34"/>
  <c r="B250" i="34" l="1"/>
  <c r="A251" i="34"/>
  <c r="C250" i="34"/>
  <c r="D250" i="34"/>
  <c r="E250" i="34"/>
  <c r="A252" i="34" l="1"/>
  <c r="C251" i="34"/>
  <c r="B251" i="34"/>
  <c r="D251" i="34"/>
  <c r="E251" i="34"/>
  <c r="C252" i="34" l="1"/>
  <c r="B252" i="34"/>
  <c r="A253" i="34"/>
  <c r="D252" i="34"/>
  <c r="E252" i="34"/>
  <c r="C253" i="34" l="1"/>
  <c r="B253" i="34"/>
  <c r="A254" i="34"/>
  <c r="D253" i="34"/>
  <c r="E253" i="34"/>
  <c r="B254" i="34" l="1"/>
  <c r="A255" i="34"/>
  <c r="C254" i="34"/>
  <c r="D254" i="34"/>
  <c r="E254" i="34"/>
  <c r="A256" i="34" l="1"/>
  <c r="C255" i="34"/>
  <c r="B255" i="34"/>
  <c r="D255" i="34"/>
  <c r="E255" i="34"/>
  <c r="C256" i="34" l="1"/>
  <c r="B256" i="34"/>
  <c r="A257" i="34"/>
  <c r="D256" i="34"/>
  <c r="E256" i="34"/>
  <c r="C257" i="34" l="1"/>
  <c r="B257" i="34"/>
  <c r="A258" i="34"/>
  <c r="D257" i="34"/>
  <c r="E257" i="34"/>
  <c r="A259" i="34" l="1"/>
  <c r="C258" i="34"/>
  <c r="B258" i="34"/>
  <c r="D258" i="34"/>
  <c r="E258" i="34"/>
  <c r="B259" i="34" l="1"/>
  <c r="A260" i="34"/>
  <c r="C259" i="34"/>
  <c r="D259" i="34"/>
  <c r="E259" i="34"/>
  <c r="C260" i="34" l="1"/>
  <c r="A261" i="34"/>
  <c r="B260" i="34"/>
  <c r="D260" i="34"/>
  <c r="E260" i="34"/>
  <c r="B261" i="34" l="1"/>
  <c r="C261" i="34"/>
  <c r="A262" i="34"/>
  <c r="D261" i="34"/>
  <c r="E261" i="34"/>
  <c r="A263" i="34" l="1"/>
  <c r="C262" i="34"/>
  <c r="B262" i="34"/>
  <c r="D262" i="34"/>
  <c r="E262" i="34"/>
  <c r="B263" i="34" l="1"/>
  <c r="A264" i="34"/>
  <c r="C263" i="34"/>
  <c r="D263" i="34"/>
  <c r="E263" i="34"/>
  <c r="C264" i="34" l="1"/>
  <c r="A265" i="34"/>
  <c r="B264" i="34"/>
  <c r="D264" i="34"/>
  <c r="E264" i="34"/>
  <c r="B265" i="34" l="1"/>
  <c r="C265" i="34"/>
  <c r="A266" i="34"/>
  <c r="D265" i="34"/>
  <c r="E265" i="34"/>
  <c r="A267" i="34" l="1"/>
  <c r="C266" i="34"/>
  <c r="B266" i="34"/>
  <c r="D266" i="34"/>
  <c r="E266" i="34"/>
  <c r="B267" i="34" l="1"/>
  <c r="A268" i="34"/>
  <c r="C267" i="34"/>
  <c r="D267" i="34"/>
  <c r="E267" i="34"/>
  <c r="C268" i="34" l="1"/>
  <c r="A269" i="34"/>
  <c r="B268" i="34"/>
  <c r="D268" i="34"/>
  <c r="E268" i="34"/>
  <c r="B269" i="34" l="1"/>
  <c r="C269" i="34"/>
  <c r="A270" i="34"/>
  <c r="D269" i="34"/>
  <c r="E269" i="34"/>
  <c r="A271" i="34" l="1"/>
  <c r="C270" i="34"/>
  <c r="B270" i="34"/>
  <c r="D270" i="34"/>
  <c r="E270" i="34"/>
  <c r="B271" i="34" l="1"/>
  <c r="A272" i="34"/>
  <c r="C271" i="34"/>
  <c r="D271" i="34"/>
  <c r="E271" i="34"/>
  <c r="C272" i="34" l="1"/>
  <c r="A273" i="34"/>
  <c r="B272" i="34"/>
  <c r="D272" i="34"/>
  <c r="E272" i="34"/>
  <c r="B273" i="34" l="1"/>
  <c r="C273" i="34"/>
  <c r="A274" i="34"/>
  <c r="D273" i="34"/>
  <c r="E273" i="34"/>
  <c r="A275" i="34" l="1"/>
  <c r="C274" i="34"/>
  <c r="B274" i="34"/>
  <c r="D274" i="34"/>
  <c r="E274" i="34"/>
  <c r="B275" i="34" l="1"/>
  <c r="A276" i="34"/>
  <c r="C275" i="34"/>
  <c r="D275" i="34"/>
  <c r="E275" i="34"/>
  <c r="C276" i="34" l="1"/>
  <c r="A277" i="34"/>
  <c r="B276" i="34"/>
  <c r="D276" i="34"/>
  <c r="E276" i="34"/>
  <c r="B277" i="34" l="1"/>
  <c r="C277" i="34"/>
  <c r="A278" i="34"/>
  <c r="D277" i="34"/>
  <c r="E277" i="34"/>
  <c r="A279" i="34" l="1"/>
  <c r="C278" i="34"/>
  <c r="B278" i="34"/>
  <c r="D278" i="34"/>
  <c r="E278" i="34"/>
  <c r="B279" i="34" l="1"/>
  <c r="A280" i="34"/>
  <c r="C279" i="34"/>
  <c r="D279" i="34"/>
  <c r="E279" i="34"/>
  <c r="C280" i="34" l="1"/>
  <c r="A281" i="34"/>
  <c r="B280" i="34"/>
  <c r="D280" i="34"/>
  <c r="E280" i="34"/>
  <c r="B281" i="34" l="1"/>
  <c r="C281" i="34"/>
  <c r="A282" i="34"/>
  <c r="D281" i="34"/>
  <c r="E281" i="34"/>
  <c r="A283" i="34" l="1"/>
  <c r="C282" i="34"/>
  <c r="B282" i="34"/>
  <c r="D282" i="34"/>
  <c r="E282" i="34"/>
  <c r="B283" i="34" l="1"/>
  <c r="A284" i="34"/>
  <c r="C283" i="34"/>
  <c r="D283" i="34"/>
  <c r="E283" i="34"/>
  <c r="C284" i="34" l="1"/>
  <c r="A285" i="34"/>
  <c r="B284" i="34"/>
  <c r="D284" i="34"/>
  <c r="E284" i="34"/>
  <c r="B285" i="34" l="1"/>
  <c r="C285" i="34"/>
  <c r="A286" i="34"/>
  <c r="D285" i="34"/>
  <c r="E285" i="34"/>
  <c r="A287" i="34" l="1"/>
  <c r="C286" i="34"/>
  <c r="B286" i="34"/>
  <c r="D286" i="34"/>
  <c r="E286" i="34"/>
  <c r="B287" i="34" l="1"/>
  <c r="A288" i="34"/>
  <c r="C287" i="34"/>
  <c r="D287" i="34"/>
  <c r="E287" i="34"/>
  <c r="C288" i="34" l="1"/>
  <c r="A289" i="34"/>
  <c r="B288" i="34"/>
  <c r="D288" i="34"/>
  <c r="E288" i="34"/>
  <c r="B289" i="34" l="1"/>
  <c r="C289" i="34"/>
  <c r="A290" i="34"/>
  <c r="D289" i="34"/>
  <c r="E289" i="34"/>
  <c r="A291" i="34" l="1"/>
  <c r="C290" i="34"/>
  <c r="B290" i="34"/>
  <c r="D290" i="34"/>
  <c r="E290" i="34"/>
  <c r="B291" i="34" l="1"/>
  <c r="A292" i="34"/>
  <c r="C291" i="34"/>
  <c r="D291" i="34"/>
  <c r="E291" i="34"/>
  <c r="C292" i="34" l="1"/>
  <c r="A293" i="34"/>
  <c r="B292" i="34"/>
  <c r="D292" i="34"/>
  <c r="E292" i="34"/>
  <c r="B293" i="34" l="1"/>
  <c r="C293" i="34"/>
  <c r="A294" i="34"/>
  <c r="D293" i="34"/>
  <c r="E293" i="34"/>
  <c r="A295" i="34" l="1"/>
  <c r="C294" i="34"/>
  <c r="B294" i="34"/>
  <c r="D294" i="34"/>
  <c r="E294" i="34"/>
  <c r="B295" i="34" l="1"/>
  <c r="A296" i="34"/>
  <c r="C295" i="34"/>
  <c r="D295" i="34"/>
  <c r="E295" i="34"/>
  <c r="C296" i="34" l="1"/>
  <c r="A297" i="34"/>
  <c r="B296" i="34"/>
  <c r="D296" i="34"/>
  <c r="E296" i="34"/>
  <c r="B297" i="34" l="1"/>
  <c r="C297" i="34"/>
  <c r="A298" i="34"/>
  <c r="D297" i="34"/>
  <c r="E297" i="34"/>
  <c r="A299" i="34" l="1"/>
  <c r="C298" i="34"/>
  <c r="B298" i="34"/>
  <c r="D298" i="34"/>
  <c r="E298" i="34"/>
  <c r="B299" i="34" l="1"/>
  <c r="A300" i="34"/>
  <c r="C299" i="34"/>
  <c r="D299" i="34"/>
  <c r="E299" i="34"/>
  <c r="C300" i="34" l="1"/>
  <c r="A301" i="34"/>
  <c r="B300" i="34"/>
  <c r="D300" i="34"/>
  <c r="E300" i="34"/>
  <c r="B301" i="34" l="1"/>
  <c r="C301" i="34"/>
  <c r="A302" i="34"/>
  <c r="D301" i="34"/>
  <c r="E301" i="34"/>
  <c r="A303" i="34" l="1"/>
  <c r="C302" i="34"/>
  <c r="B302" i="34"/>
  <c r="D302" i="34"/>
  <c r="E302" i="34"/>
  <c r="B303" i="34" l="1"/>
  <c r="A304" i="34"/>
  <c r="C303" i="34"/>
  <c r="D303" i="34"/>
  <c r="E303" i="34"/>
  <c r="C304" i="34" l="1"/>
  <c r="A305" i="34"/>
  <c r="B304" i="34"/>
  <c r="D304" i="34"/>
  <c r="E304" i="34"/>
  <c r="B305" i="34" l="1"/>
  <c r="C305" i="34"/>
  <c r="A306" i="34"/>
  <c r="D305" i="34"/>
  <c r="E305" i="34"/>
  <c r="A307" i="34" l="1"/>
  <c r="C306" i="34"/>
  <c r="B306" i="34"/>
  <c r="D306" i="34"/>
  <c r="E306" i="34"/>
  <c r="B307" i="34" l="1"/>
  <c r="A308" i="34"/>
  <c r="C307" i="34"/>
  <c r="D307" i="34"/>
  <c r="E307" i="34"/>
  <c r="C308" i="34" l="1"/>
  <c r="A309" i="34"/>
  <c r="B308" i="34"/>
  <c r="D308" i="34"/>
  <c r="E308" i="34"/>
  <c r="B309" i="34" l="1"/>
  <c r="C309" i="34"/>
  <c r="A310" i="34"/>
  <c r="D309" i="34"/>
  <c r="E309" i="34"/>
  <c r="A311" i="34" l="1"/>
  <c r="C310" i="34"/>
  <c r="B310" i="34"/>
  <c r="D310" i="34"/>
  <c r="E310" i="34"/>
  <c r="B311" i="34" l="1"/>
  <c r="A312" i="34"/>
  <c r="C311" i="34"/>
  <c r="D311" i="34"/>
  <c r="E311" i="34"/>
  <c r="C312" i="34" l="1"/>
  <c r="A313" i="34"/>
  <c r="B312" i="34"/>
  <c r="D312" i="34"/>
  <c r="E312" i="34"/>
  <c r="C313" i="34" l="1"/>
  <c r="A314" i="34"/>
  <c r="B313" i="34"/>
  <c r="D313" i="34"/>
  <c r="E313" i="34"/>
  <c r="C314" i="34" l="1"/>
  <c r="A315" i="34"/>
  <c r="B314" i="34"/>
  <c r="D314" i="34"/>
  <c r="E314" i="34"/>
  <c r="B315" i="34" l="1"/>
  <c r="A316" i="34"/>
  <c r="C315" i="34"/>
  <c r="D315" i="34"/>
  <c r="E315" i="34"/>
  <c r="A317" i="34" l="1"/>
  <c r="B316" i="34"/>
  <c r="C316" i="34"/>
  <c r="D316" i="34"/>
  <c r="E316" i="34"/>
  <c r="B317" i="34" l="1"/>
  <c r="A318" i="34"/>
  <c r="C317" i="34"/>
  <c r="D317" i="34"/>
  <c r="E317" i="34"/>
  <c r="C318" i="34" l="1"/>
  <c r="B318" i="34"/>
  <c r="A319" i="34"/>
  <c r="D318" i="34"/>
  <c r="E318" i="34"/>
  <c r="B319" i="34" l="1"/>
  <c r="C319" i="34"/>
  <c r="A320" i="34"/>
  <c r="D319" i="34"/>
  <c r="E319" i="34"/>
  <c r="A321" i="34" l="1"/>
  <c r="C320" i="34"/>
  <c r="B320" i="34"/>
  <c r="D320" i="34"/>
  <c r="E320" i="34"/>
  <c r="A322" i="34" l="1"/>
  <c r="C321" i="34"/>
  <c r="B321" i="34"/>
  <c r="D321" i="34"/>
  <c r="E321" i="34"/>
  <c r="C322" i="34" l="1"/>
  <c r="A323" i="34"/>
  <c r="B322" i="34"/>
  <c r="D322" i="34"/>
  <c r="E322" i="34"/>
  <c r="B323" i="34" l="1"/>
  <c r="A324" i="34"/>
  <c r="C323" i="34"/>
  <c r="D323" i="34"/>
  <c r="E323" i="34"/>
  <c r="A325" i="34" l="1"/>
  <c r="B324" i="34"/>
  <c r="C324" i="34"/>
  <c r="D324" i="34"/>
  <c r="E324" i="34"/>
  <c r="B325" i="34" l="1"/>
  <c r="C325" i="34"/>
  <c r="A326" i="34"/>
  <c r="D325" i="34"/>
  <c r="E325" i="34"/>
  <c r="C326" i="34" l="1"/>
  <c r="B326" i="34"/>
  <c r="A327" i="34"/>
  <c r="D326" i="34"/>
  <c r="E326" i="34"/>
  <c r="B327" i="34" l="1"/>
  <c r="C327" i="34"/>
  <c r="A328" i="34"/>
  <c r="D327" i="34"/>
  <c r="E327" i="34"/>
  <c r="A329" i="34" l="1"/>
  <c r="C328" i="34"/>
  <c r="B328" i="34"/>
  <c r="D328" i="34"/>
  <c r="E328" i="34"/>
  <c r="C329" i="34" l="1"/>
  <c r="A330" i="34"/>
  <c r="B329" i="34"/>
  <c r="D329" i="34"/>
  <c r="E329" i="34"/>
  <c r="C330" i="34" l="1"/>
  <c r="A331" i="34"/>
  <c r="B330" i="34"/>
  <c r="D330" i="34"/>
  <c r="E330" i="34"/>
  <c r="B331" i="34" l="1"/>
  <c r="A332" i="34"/>
  <c r="C331" i="34"/>
  <c r="D331" i="34"/>
  <c r="E331" i="34"/>
  <c r="B332" i="34" l="1"/>
  <c r="C332" i="34"/>
  <c r="A333" i="34"/>
  <c r="D332" i="34"/>
  <c r="E332" i="34"/>
  <c r="A334" i="34" l="1"/>
  <c r="C333" i="34"/>
  <c r="B333" i="34"/>
  <c r="D333" i="34"/>
  <c r="E333" i="34"/>
  <c r="B334" i="34" l="1"/>
  <c r="A335" i="34"/>
  <c r="C334" i="34"/>
  <c r="D334" i="34"/>
  <c r="E334" i="34"/>
  <c r="C335" i="34" l="1"/>
  <c r="A336" i="34"/>
  <c r="B335" i="34"/>
  <c r="D335" i="34"/>
  <c r="E335" i="34"/>
  <c r="B336" i="34" l="1"/>
  <c r="C336" i="34"/>
  <c r="A337" i="34"/>
  <c r="D336" i="34"/>
  <c r="E336" i="34"/>
  <c r="A338" i="34" l="1"/>
  <c r="C337" i="34"/>
  <c r="B337" i="34"/>
  <c r="D337" i="34"/>
  <c r="E337" i="34"/>
  <c r="B338" i="34" l="1"/>
  <c r="A339" i="34"/>
  <c r="C338" i="34"/>
  <c r="D338" i="34"/>
  <c r="E338" i="34"/>
  <c r="C339" i="34" l="1"/>
  <c r="A340" i="34"/>
  <c r="B339" i="34"/>
  <c r="D339" i="34"/>
  <c r="E339" i="34"/>
  <c r="B340" i="34" l="1"/>
  <c r="C340" i="34"/>
  <c r="A341" i="34"/>
  <c r="D340" i="34"/>
  <c r="E340" i="34"/>
  <c r="A342" i="34" l="1"/>
  <c r="C341" i="34"/>
  <c r="B341" i="34"/>
  <c r="D341" i="34"/>
  <c r="E341" i="34"/>
  <c r="B342" i="34" l="1"/>
  <c r="A343" i="34"/>
  <c r="C342" i="34"/>
  <c r="D342" i="34"/>
  <c r="E342" i="34"/>
  <c r="C343" i="34" l="1"/>
  <c r="A344" i="34"/>
  <c r="B343" i="34"/>
  <c r="D343" i="34"/>
  <c r="E343" i="34"/>
  <c r="B344" i="34" l="1"/>
  <c r="C344" i="34"/>
  <c r="A345" i="34"/>
  <c r="D344" i="34"/>
  <c r="E344" i="34"/>
  <c r="A346" i="34" l="1"/>
  <c r="C345" i="34"/>
  <c r="B345" i="34"/>
  <c r="D345" i="34"/>
  <c r="E345" i="34"/>
  <c r="B346" i="34" l="1"/>
  <c r="A347" i="34"/>
  <c r="C346" i="34"/>
  <c r="D346" i="34"/>
  <c r="E346" i="34"/>
  <c r="C347" i="34" l="1"/>
  <c r="A348" i="34"/>
  <c r="B347" i="34"/>
  <c r="D347" i="34"/>
  <c r="E347" i="34"/>
  <c r="B348" i="34" l="1"/>
  <c r="C348" i="34"/>
  <c r="A349" i="34"/>
  <c r="D348" i="34"/>
  <c r="E348" i="34"/>
  <c r="A350" i="34" l="1"/>
  <c r="C349" i="34"/>
  <c r="B349" i="34"/>
  <c r="D349" i="34"/>
  <c r="E349" i="34"/>
  <c r="B350" i="34" l="1"/>
  <c r="A351" i="34"/>
  <c r="C350" i="34"/>
  <c r="D350" i="34"/>
  <c r="E350" i="34"/>
  <c r="C351" i="34" l="1"/>
  <c r="A352" i="34"/>
  <c r="B351" i="34"/>
  <c r="D351" i="34"/>
  <c r="E351" i="34"/>
  <c r="B352" i="34" l="1"/>
  <c r="C352" i="34"/>
  <c r="A353" i="34"/>
  <c r="D352" i="34"/>
  <c r="E352" i="34"/>
  <c r="A354" i="34" l="1"/>
  <c r="C353" i="34"/>
  <c r="B353" i="34"/>
  <c r="D353" i="34"/>
  <c r="E353" i="34"/>
  <c r="B354" i="34" l="1"/>
  <c r="A355" i="34"/>
  <c r="C354" i="34"/>
  <c r="D354" i="34"/>
  <c r="E354" i="34"/>
  <c r="C355" i="34" l="1"/>
  <c r="A356" i="34"/>
  <c r="B355" i="34"/>
  <c r="D355" i="34"/>
  <c r="E355" i="34"/>
  <c r="B356" i="34" l="1"/>
  <c r="C356" i="34"/>
  <c r="A357" i="34"/>
  <c r="D356" i="34"/>
  <c r="E356" i="34"/>
  <c r="A358" i="34" l="1"/>
  <c r="C357" i="34"/>
  <c r="B357" i="34"/>
  <c r="D357" i="34"/>
  <c r="E357" i="34"/>
  <c r="B358" i="34" l="1"/>
  <c r="A359" i="34"/>
  <c r="C358" i="34"/>
  <c r="D358" i="34"/>
  <c r="E358" i="34"/>
  <c r="C359" i="34" l="1"/>
  <c r="A360" i="34"/>
  <c r="B359" i="34"/>
  <c r="D359" i="34"/>
  <c r="E359" i="34"/>
  <c r="B360" i="34" l="1"/>
  <c r="C360" i="34"/>
  <c r="A361" i="34"/>
  <c r="D360" i="34"/>
  <c r="E360" i="34"/>
  <c r="A362" i="34" l="1"/>
  <c r="C361" i="34"/>
  <c r="B361" i="34"/>
  <c r="D361" i="34"/>
  <c r="E361" i="34"/>
  <c r="B362" i="34" l="1"/>
  <c r="A363" i="34"/>
  <c r="C362" i="34"/>
  <c r="D362" i="34"/>
  <c r="E362" i="34"/>
  <c r="C363" i="34" l="1"/>
  <c r="A364" i="34"/>
  <c r="B363" i="34"/>
  <c r="D363" i="34"/>
  <c r="E363" i="34"/>
  <c r="B364" i="34" l="1"/>
  <c r="C364" i="34"/>
  <c r="A365" i="34"/>
  <c r="D364" i="34"/>
  <c r="E364" i="34"/>
  <c r="A366" i="34" l="1"/>
  <c r="C365" i="34"/>
  <c r="B365" i="34"/>
  <c r="D365" i="34"/>
  <c r="E365" i="34"/>
  <c r="B366" i="34" l="1"/>
  <c r="A367" i="34"/>
  <c r="C366" i="34"/>
  <c r="D366" i="34"/>
  <c r="E366" i="34"/>
  <c r="C367" i="34" l="1"/>
  <c r="A368" i="34"/>
  <c r="B367" i="34"/>
  <c r="D367" i="34"/>
  <c r="E367" i="34"/>
  <c r="B368" i="34" l="1"/>
  <c r="C368" i="34"/>
  <c r="A369" i="34"/>
  <c r="D368" i="34"/>
  <c r="E368" i="34"/>
  <c r="A370" i="34" l="1"/>
  <c r="C369" i="34"/>
  <c r="B369" i="34"/>
  <c r="D369" i="34"/>
  <c r="E369" i="34"/>
  <c r="B370" i="34" l="1"/>
  <c r="A371" i="34"/>
  <c r="C370" i="34"/>
  <c r="D370" i="34"/>
  <c r="E370" i="34"/>
  <c r="C371" i="34" l="1"/>
  <c r="A372" i="34"/>
  <c r="B371" i="34"/>
  <c r="D371" i="34"/>
  <c r="E371" i="34"/>
  <c r="B372" i="34" l="1"/>
  <c r="C372" i="34"/>
  <c r="A373" i="34"/>
  <c r="D372" i="34"/>
  <c r="E372" i="34"/>
  <c r="A374" i="34" l="1"/>
  <c r="C373" i="34"/>
  <c r="B373" i="34"/>
  <c r="D373" i="34"/>
  <c r="E373" i="34"/>
  <c r="B374" i="34" l="1"/>
  <c r="A375" i="34"/>
  <c r="C374" i="34"/>
  <c r="D374" i="34"/>
  <c r="E374" i="34"/>
  <c r="C375" i="34" l="1"/>
  <c r="A376" i="34"/>
  <c r="B375" i="34"/>
  <c r="D375" i="34"/>
  <c r="E375" i="34"/>
  <c r="B376" i="34" l="1"/>
  <c r="C376" i="34"/>
  <c r="A377" i="34"/>
  <c r="D376" i="34"/>
  <c r="E376" i="34"/>
  <c r="A378" i="34" l="1"/>
  <c r="C377" i="34"/>
  <c r="B377" i="34"/>
  <c r="D377" i="34"/>
  <c r="E377" i="34"/>
  <c r="B378" i="34" l="1"/>
  <c r="A379" i="34"/>
  <c r="C378" i="34"/>
  <c r="D378" i="34"/>
  <c r="E378" i="34"/>
  <c r="C379" i="34" l="1"/>
  <c r="A380" i="34"/>
  <c r="B379" i="34"/>
  <c r="D379" i="34"/>
  <c r="E379" i="34"/>
  <c r="B380" i="34" l="1"/>
  <c r="C380" i="34"/>
  <c r="A381" i="34"/>
  <c r="D380" i="34"/>
  <c r="E380" i="34"/>
  <c r="A382" i="34" l="1"/>
  <c r="C381" i="34"/>
  <c r="B381" i="34"/>
  <c r="D381" i="34"/>
  <c r="E381" i="34"/>
  <c r="B382" i="34" l="1"/>
  <c r="A383" i="34"/>
  <c r="C382" i="34"/>
  <c r="D382" i="34"/>
  <c r="E382" i="34"/>
  <c r="C383" i="34" l="1"/>
  <c r="A384" i="34"/>
  <c r="B383" i="34"/>
  <c r="D383" i="34"/>
  <c r="E383" i="34"/>
  <c r="B384" i="34" l="1"/>
  <c r="C384" i="34"/>
  <c r="A385" i="34"/>
  <c r="D384" i="34"/>
  <c r="E384" i="34"/>
  <c r="A386" i="34" l="1"/>
  <c r="C385" i="34"/>
  <c r="B385" i="34"/>
  <c r="D385" i="34"/>
  <c r="E385" i="34"/>
  <c r="B386" i="34" l="1"/>
  <c r="A387" i="34"/>
  <c r="C386" i="34"/>
  <c r="D386" i="34"/>
  <c r="E386" i="34"/>
  <c r="C387" i="34" l="1"/>
  <c r="A388" i="34"/>
  <c r="B387" i="34"/>
  <c r="D387" i="34"/>
  <c r="E387" i="34"/>
  <c r="B388" i="34" l="1"/>
  <c r="C388" i="34"/>
  <c r="A389" i="34"/>
  <c r="D388" i="34"/>
  <c r="E388" i="34"/>
  <c r="A390" i="34" l="1"/>
  <c r="C389" i="34"/>
  <c r="B389" i="34"/>
  <c r="D389" i="34"/>
  <c r="E389" i="34"/>
  <c r="B390" i="34" l="1"/>
  <c r="A391" i="34"/>
  <c r="C390" i="34"/>
  <c r="D390" i="34"/>
  <c r="E390" i="34"/>
  <c r="C391" i="34" l="1"/>
  <c r="A392" i="34"/>
  <c r="B391" i="34"/>
  <c r="D391" i="34"/>
  <c r="E391" i="34"/>
  <c r="B392" i="34" l="1"/>
  <c r="C392" i="34"/>
  <c r="A393" i="34"/>
  <c r="D392" i="34"/>
  <c r="E392" i="34"/>
  <c r="A394" i="34" l="1"/>
  <c r="C393" i="34"/>
  <c r="B393" i="34"/>
  <c r="D393" i="34"/>
  <c r="E393" i="34"/>
  <c r="B394" i="34" l="1"/>
  <c r="A395" i="34"/>
  <c r="C394" i="34"/>
  <c r="D394" i="34"/>
  <c r="E394" i="34"/>
  <c r="C395" i="34" l="1"/>
  <c r="A396" i="34"/>
  <c r="B395" i="34"/>
  <c r="D395" i="34"/>
  <c r="E395" i="34"/>
  <c r="B396" i="34" l="1"/>
  <c r="C396" i="34"/>
  <c r="A397" i="34"/>
  <c r="D396" i="34"/>
  <c r="E396" i="34"/>
  <c r="A398" i="34" l="1"/>
  <c r="C397" i="34"/>
  <c r="B397" i="34"/>
  <c r="D397" i="34"/>
  <c r="E397" i="34"/>
  <c r="B398" i="34" l="1"/>
  <c r="A399" i="34"/>
  <c r="C398" i="34"/>
  <c r="D398" i="34"/>
  <c r="E398" i="34"/>
  <c r="C399" i="34" l="1"/>
  <c r="A400" i="34"/>
  <c r="B399" i="34"/>
  <c r="D399" i="34"/>
  <c r="E399" i="34"/>
  <c r="B400" i="34" l="1"/>
  <c r="C400" i="34"/>
  <c r="A401" i="34"/>
  <c r="D400" i="34"/>
  <c r="E400" i="34"/>
  <c r="A402" i="34" l="1"/>
  <c r="C401" i="34"/>
  <c r="B401" i="34"/>
  <c r="D401" i="34"/>
  <c r="E401" i="34"/>
  <c r="B402" i="34" l="1"/>
  <c r="A403" i="34"/>
  <c r="C402" i="34"/>
  <c r="D402" i="34"/>
  <c r="E402" i="34"/>
  <c r="C403" i="34" l="1"/>
  <c r="B403" i="34"/>
  <c r="A404" i="34"/>
  <c r="D403" i="34"/>
  <c r="E403" i="34"/>
  <c r="C404" i="34" l="1"/>
  <c r="B404" i="34"/>
  <c r="A405" i="34"/>
  <c r="D404" i="34"/>
  <c r="E404" i="34"/>
  <c r="B405" i="34" l="1"/>
  <c r="C405" i="34"/>
  <c r="A406" i="34"/>
  <c r="D405" i="34"/>
  <c r="E405" i="34"/>
  <c r="A407" i="34" l="1"/>
  <c r="C406" i="34"/>
  <c r="B406" i="34"/>
  <c r="D406" i="34"/>
  <c r="E406" i="34"/>
  <c r="A408" i="34" l="1"/>
  <c r="C407" i="34"/>
  <c r="B407" i="34"/>
  <c r="D407" i="34"/>
  <c r="E407" i="34"/>
  <c r="C408" i="34" l="1"/>
  <c r="B408" i="34"/>
  <c r="A409" i="34"/>
  <c r="D408" i="34"/>
  <c r="E408" i="34"/>
  <c r="B409" i="34" l="1"/>
  <c r="A410" i="34"/>
  <c r="C409" i="34"/>
  <c r="D409" i="34"/>
  <c r="E409" i="34"/>
  <c r="A411" i="34" l="1"/>
  <c r="C410" i="34"/>
  <c r="B410" i="34"/>
  <c r="D410" i="34"/>
  <c r="E410" i="34"/>
  <c r="B411" i="34" l="1"/>
  <c r="A412" i="34"/>
  <c r="C411" i="34"/>
  <c r="D411" i="34"/>
  <c r="E411" i="34"/>
  <c r="C412" i="34" l="1"/>
  <c r="B412" i="34"/>
  <c r="A413" i="34"/>
  <c r="D412" i="34"/>
  <c r="E412" i="34"/>
  <c r="B413" i="34" l="1"/>
  <c r="C413" i="34"/>
  <c r="A414" i="34"/>
  <c r="D413" i="34"/>
  <c r="E413" i="34"/>
  <c r="A415" i="34" l="1"/>
  <c r="C414" i="34"/>
  <c r="B414" i="34"/>
  <c r="D414" i="34"/>
  <c r="E414" i="34"/>
  <c r="C415" i="34" l="1"/>
  <c r="B415" i="34"/>
  <c r="A416" i="34"/>
  <c r="D415" i="34"/>
  <c r="E415" i="34"/>
  <c r="C416" i="34" l="1"/>
  <c r="A417" i="34"/>
  <c r="B416" i="34"/>
  <c r="D416" i="34"/>
  <c r="E416" i="34"/>
  <c r="B417" i="34" l="1"/>
  <c r="C417" i="34"/>
  <c r="A418" i="34"/>
  <c r="D417" i="34"/>
  <c r="E417" i="34"/>
  <c r="A419" i="34" l="1"/>
  <c r="B418" i="34"/>
  <c r="C418" i="34"/>
  <c r="D418" i="34"/>
  <c r="E418" i="34"/>
  <c r="C419" i="34" l="1"/>
  <c r="B419" i="34"/>
  <c r="A420" i="34"/>
  <c r="D419" i="34"/>
  <c r="E419" i="34"/>
  <c r="C420" i="34" l="1"/>
  <c r="B420" i="34"/>
  <c r="A421" i="34"/>
  <c r="D420" i="34"/>
  <c r="E420" i="34"/>
  <c r="B421" i="34" l="1"/>
  <c r="C421" i="34"/>
  <c r="A422" i="34"/>
  <c r="D421" i="34"/>
  <c r="E421" i="34"/>
  <c r="A423" i="34" l="1"/>
  <c r="C422" i="34"/>
  <c r="B422" i="34"/>
  <c r="D422" i="34"/>
  <c r="E422" i="34"/>
  <c r="A424" i="34" l="1"/>
  <c r="C423" i="34"/>
  <c r="B423" i="34"/>
  <c r="D423" i="34"/>
  <c r="E423" i="34"/>
  <c r="C424" i="34" l="1"/>
  <c r="B424" i="34"/>
  <c r="A425" i="34"/>
  <c r="D424" i="34"/>
  <c r="E424" i="34"/>
  <c r="B425" i="34" l="1"/>
  <c r="A426" i="34"/>
  <c r="C425" i="34"/>
  <c r="D425" i="34"/>
  <c r="E425" i="34"/>
  <c r="A427" i="34" l="1"/>
  <c r="C426" i="34"/>
  <c r="B426" i="34"/>
  <c r="D426" i="34"/>
  <c r="E426" i="34"/>
  <c r="B427" i="34" l="1"/>
  <c r="A428" i="34"/>
  <c r="C427" i="34"/>
  <c r="D427" i="34"/>
  <c r="E427" i="34"/>
  <c r="C428" i="34" l="1"/>
  <c r="B428" i="34"/>
  <c r="A429" i="34"/>
  <c r="D428" i="34"/>
  <c r="E428" i="34"/>
  <c r="B429" i="34" l="1"/>
  <c r="C429" i="34"/>
  <c r="A430" i="34"/>
  <c r="D429" i="34"/>
  <c r="E429" i="34"/>
  <c r="A431" i="34" l="1"/>
  <c r="C430" i="34"/>
  <c r="B430" i="34"/>
  <c r="D430" i="34"/>
  <c r="E430" i="34"/>
  <c r="C431" i="34" l="1"/>
  <c r="B431" i="34"/>
  <c r="A432" i="34"/>
  <c r="D431" i="34"/>
  <c r="E431" i="34"/>
  <c r="C432" i="34" l="1"/>
  <c r="A433" i="34"/>
  <c r="B432" i="34"/>
  <c r="D432" i="34"/>
  <c r="E432" i="34"/>
  <c r="B433" i="34" l="1"/>
  <c r="C433" i="34"/>
  <c r="A434" i="34"/>
  <c r="D433" i="34"/>
  <c r="E433" i="34"/>
  <c r="A435" i="34" l="1"/>
  <c r="B434" i="34"/>
  <c r="C434" i="34"/>
  <c r="D434" i="34"/>
  <c r="E434" i="34"/>
  <c r="C435" i="34" l="1"/>
  <c r="B435" i="34"/>
  <c r="A436" i="34"/>
  <c r="D435" i="34"/>
  <c r="E435" i="34"/>
  <c r="C436" i="34" l="1"/>
  <c r="B436" i="34"/>
  <c r="A437" i="34"/>
  <c r="D436" i="34"/>
  <c r="E436" i="34"/>
  <c r="B437" i="34" l="1"/>
  <c r="C437" i="34"/>
  <c r="A438" i="34"/>
  <c r="D437" i="34"/>
  <c r="E437" i="34"/>
  <c r="A439" i="34" l="1"/>
  <c r="C438" i="34"/>
  <c r="B438" i="34"/>
  <c r="D438" i="34"/>
  <c r="E438" i="34"/>
  <c r="A440" i="34" l="1"/>
  <c r="C439" i="34"/>
  <c r="B439" i="34"/>
  <c r="D439" i="34"/>
  <c r="E439" i="34"/>
  <c r="C440" i="34" l="1"/>
  <c r="B440" i="34"/>
  <c r="A441" i="34"/>
  <c r="D440" i="34"/>
  <c r="E440" i="34"/>
  <c r="B441" i="34" l="1"/>
  <c r="A442" i="34"/>
  <c r="C441" i="34"/>
  <c r="D441" i="34"/>
  <c r="E441" i="34"/>
  <c r="A443" i="34" l="1"/>
  <c r="C442" i="34"/>
  <c r="B442" i="34"/>
  <c r="D442" i="34"/>
  <c r="E442" i="34"/>
  <c r="B443" i="34" l="1"/>
  <c r="A444" i="34"/>
  <c r="C443" i="34"/>
  <c r="D443" i="34"/>
  <c r="E443" i="34"/>
  <c r="C444" i="34" l="1"/>
  <c r="B444" i="34"/>
  <c r="A445" i="34"/>
  <c r="D444" i="34"/>
  <c r="E444" i="34"/>
  <c r="B445" i="34" l="1"/>
  <c r="C445" i="34"/>
  <c r="A446" i="34"/>
  <c r="D445" i="34"/>
  <c r="E445" i="34"/>
  <c r="A447" i="34" l="1"/>
  <c r="C446" i="34"/>
  <c r="B446" i="34"/>
  <c r="D446" i="34"/>
  <c r="E446" i="34"/>
  <c r="C447" i="34" l="1"/>
  <c r="B447" i="34"/>
  <c r="A448" i="34"/>
  <c r="D447" i="34"/>
  <c r="E447" i="34"/>
  <c r="C448" i="34" l="1"/>
  <c r="A449" i="34"/>
  <c r="B448" i="34"/>
  <c r="D448" i="34"/>
  <c r="E448" i="34"/>
  <c r="B449" i="34" l="1"/>
  <c r="C449" i="34"/>
  <c r="A450" i="34"/>
  <c r="D449" i="34"/>
  <c r="E449" i="34"/>
  <c r="A451" i="34" l="1"/>
  <c r="B450" i="34"/>
  <c r="C450" i="34"/>
  <c r="D450" i="34"/>
  <c r="E450" i="34"/>
  <c r="C451" i="34" l="1"/>
  <c r="B451" i="34"/>
  <c r="A452" i="34"/>
  <c r="D451" i="34"/>
  <c r="E451" i="34"/>
  <c r="C452" i="34" l="1"/>
  <c r="B452" i="34"/>
  <c r="A453" i="34"/>
  <c r="D452" i="34"/>
  <c r="E452" i="34"/>
  <c r="B453" i="34" l="1"/>
  <c r="C453" i="34"/>
  <c r="A454" i="34"/>
  <c r="D453" i="34"/>
  <c r="E453" i="34"/>
  <c r="A455" i="34" l="1"/>
  <c r="C454" i="34"/>
  <c r="B454" i="34"/>
  <c r="D454" i="34"/>
  <c r="E454" i="34"/>
  <c r="A456" i="34" l="1"/>
  <c r="C455" i="34"/>
  <c r="B455" i="34"/>
  <c r="D455" i="34"/>
  <c r="E455" i="34"/>
  <c r="C456" i="34" l="1"/>
  <c r="B456" i="34"/>
  <c r="A457" i="34"/>
  <c r="D456" i="34"/>
  <c r="E456" i="34"/>
  <c r="B457" i="34" l="1"/>
  <c r="A458" i="34"/>
  <c r="C457" i="34"/>
  <c r="D457" i="34"/>
  <c r="E457" i="34"/>
  <c r="A459" i="34" l="1"/>
  <c r="C458" i="34"/>
  <c r="B458" i="34"/>
  <c r="D458" i="34"/>
  <c r="E458" i="34"/>
  <c r="B459" i="34" l="1"/>
  <c r="A460" i="34"/>
  <c r="C459" i="34"/>
  <c r="D459" i="34"/>
  <c r="E459" i="34"/>
  <c r="C460" i="34" l="1"/>
  <c r="B460" i="34"/>
  <c r="A461" i="34"/>
  <c r="D460" i="34"/>
  <c r="E460" i="34"/>
  <c r="B461" i="34" l="1"/>
  <c r="C461" i="34"/>
  <c r="A462" i="34"/>
  <c r="D461" i="34"/>
  <c r="E461" i="34"/>
  <c r="A463" i="34" l="1"/>
  <c r="C462" i="34"/>
  <c r="B462" i="34"/>
  <c r="D462" i="34"/>
  <c r="E462" i="34"/>
  <c r="C463" i="34" l="1"/>
  <c r="B463" i="34"/>
  <c r="A464" i="34"/>
  <c r="D463" i="34"/>
  <c r="E463" i="34"/>
  <c r="C464" i="34" l="1"/>
  <c r="A465" i="34"/>
  <c r="B464" i="34"/>
  <c r="D464" i="34"/>
  <c r="E464" i="34"/>
  <c r="C465" i="34" l="1"/>
  <c r="B465" i="34"/>
  <c r="A466" i="34"/>
  <c r="D465" i="34"/>
  <c r="E465" i="34"/>
  <c r="C466" i="34" l="1"/>
  <c r="B466" i="34"/>
  <c r="A467" i="34"/>
  <c r="D466" i="34"/>
  <c r="E466" i="34"/>
  <c r="B467" i="34" l="1"/>
  <c r="A468" i="34"/>
  <c r="C467" i="34"/>
  <c r="D467" i="34"/>
  <c r="E467" i="34"/>
  <c r="A469" i="34" l="1"/>
  <c r="C468" i="34"/>
  <c r="B468" i="34"/>
  <c r="D468" i="34"/>
  <c r="E468" i="34"/>
  <c r="C469" i="34" l="1"/>
  <c r="B469" i="34"/>
  <c r="A470" i="34"/>
  <c r="D469" i="34"/>
  <c r="E469" i="34"/>
  <c r="C470" i="34" l="1"/>
  <c r="B470" i="34"/>
  <c r="A471" i="34"/>
  <c r="D470" i="34"/>
  <c r="E470" i="34"/>
  <c r="B471" i="34" l="1"/>
  <c r="A472" i="34"/>
  <c r="C471" i="34"/>
  <c r="D471" i="34"/>
  <c r="E471" i="34"/>
  <c r="A473" i="34" l="1"/>
  <c r="C472" i="34"/>
  <c r="B472" i="34"/>
  <c r="D472" i="34"/>
  <c r="E472" i="34"/>
  <c r="C473" i="34" l="1"/>
  <c r="B473" i="34"/>
  <c r="A474" i="34"/>
  <c r="D473" i="34"/>
  <c r="E473" i="34"/>
  <c r="C474" i="34" l="1"/>
  <c r="B474" i="34"/>
  <c r="A475" i="34"/>
  <c r="D474" i="34"/>
  <c r="E474" i="34"/>
  <c r="B475" i="34" l="1"/>
  <c r="A476" i="34"/>
  <c r="C475" i="34"/>
  <c r="D475" i="34"/>
  <c r="E475" i="34"/>
  <c r="A477" i="34" l="1"/>
  <c r="C476" i="34"/>
  <c r="B476" i="34"/>
  <c r="D476" i="34"/>
  <c r="E476" i="34"/>
  <c r="C477" i="34" l="1"/>
  <c r="B477" i="34"/>
  <c r="A478" i="34"/>
  <c r="D477" i="34"/>
  <c r="E477" i="34"/>
  <c r="C478" i="34" l="1"/>
  <c r="B478" i="34"/>
  <c r="A479" i="34"/>
  <c r="D478" i="34"/>
  <c r="E478" i="34"/>
  <c r="B479" i="34" l="1"/>
  <c r="A480" i="34"/>
  <c r="C479" i="34"/>
  <c r="D479" i="34"/>
  <c r="E479" i="34"/>
  <c r="A481" i="34" l="1"/>
  <c r="C480" i="34"/>
  <c r="B480" i="34"/>
  <c r="D480" i="34"/>
  <c r="E480" i="34"/>
  <c r="C481" i="34" l="1"/>
  <c r="B481" i="34"/>
  <c r="A482" i="34"/>
  <c r="D481" i="34"/>
  <c r="E481" i="34"/>
  <c r="C482" i="34" l="1"/>
  <c r="B482" i="34"/>
  <c r="A483" i="34"/>
  <c r="D482" i="34"/>
  <c r="E482" i="34"/>
  <c r="B483" i="34" l="1"/>
  <c r="A484" i="34"/>
  <c r="C483" i="34"/>
  <c r="D483" i="34"/>
  <c r="E483" i="34"/>
  <c r="A485" i="34" l="1"/>
  <c r="C484" i="34"/>
  <c r="B484" i="34"/>
  <c r="D484" i="34"/>
  <c r="E484" i="34"/>
  <c r="C485" i="34" l="1"/>
  <c r="B485" i="34"/>
  <c r="A486" i="34"/>
  <c r="D485" i="34"/>
  <c r="E485" i="34"/>
  <c r="C486" i="34" l="1"/>
  <c r="B486" i="34"/>
  <c r="A487" i="34"/>
  <c r="D486" i="34"/>
  <c r="E486" i="34"/>
  <c r="B487" i="34" l="1"/>
  <c r="A488" i="34"/>
  <c r="C487" i="34"/>
  <c r="D487" i="34"/>
  <c r="E487" i="34"/>
  <c r="A489" i="34" l="1"/>
  <c r="C488" i="34"/>
  <c r="B488" i="34"/>
  <c r="D488" i="34"/>
  <c r="E488" i="34"/>
  <c r="C489" i="34" l="1"/>
  <c r="B489" i="34"/>
  <c r="A490" i="34"/>
  <c r="D489" i="34"/>
  <c r="E489" i="34"/>
  <c r="C490" i="34" l="1"/>
  <c r="B490" i="34"/>
  <c r="A491" i="34"/>
  <c r="D490" i="34"/>
  <c r="E490" i="34"/>
  <c r="B491" i="34" l="1"/>
  <c r="A492" i="34"/>
  <c r="C491" i="34"/>
  <c r="D491" i="34"/>
  <c r="E491" i="34"/>
  <c r="A493" i="34" l="1"/>
  <c r="C492" i="34"/>
  <c r="B492" i="34"/>
  <c r="D492" i="34"/>
  <c r="E492" i="34"/>
  <c r="C493" i="34" l="1"/>
  <c r="B493" i="34"/>
  <c r="A494" i="34"/>
  <c r="D493" i="34"/>
  <c r="E493" i="34"/>
  <c r="C494" i="34" l="1"/>
  <c r="B494" i="34"/>
  <c r="A495" i="34"/>
  <c r="D494" i="34"/>
  <c r="E494" i="34"/>
  <c r="B495" i="34" l="1"/>
  <c r="A496" i="34"/>
  <c r="C495" i="34"/>
  <c r="D495" i="34"/>
  <c r="E495" i="34"/>
  <c r="A497" i="34" l="1"/>
  <c r="C496" i="34"/>
  <c r="B496" i="34"/>
  <c r="D496" i="34"/>
  <c r="E496" i="34"/>
  <c r="C497" i="34" l="1"/>
  <c r="B497" i="34"/>
  <c r="A498" i="34"/>
  <c r="D497" i="34"/>
  <c r="E497" i="34"/>
  <c r="C498" i="34" l="1"/>
  <c r="B498" i="34"/>
  <c r="A499" i="34"/>
  <c r="D498" i="34"/>
  <c r="E498" i="34"/>
  <c r="B499" i="34" l="1"/>
  <c r="A500" i="34"/>
  <c r="C499" i="34"/>
  <c r="D499" i="34"/>
  <c r="E499" i="34"/>
  <c r="A501" i="34" l="1"/>
  <c r="C500" i="34"/>
  <c r="B500" i="34"/>
  <c r="D500" i="34"/>
  <c r="E500" i="34"/>
  <c r="C501" i="34" l="1"/>
  <c r="B501" i="34"/>
  <c r="A502" i="34"/>
  <c r="D501" i="34"/>
  <c r="E501" i="34"/>
  <c r="C502" i="34" l="1"/>
  <c r="B502" i="34"/>
  <c r="A503" i="34"/>
  <c r="D502" i="34"/>
  <c r="E502" i="34"/>
  <c r="B503" i="34" l="1"/>
  <c r="A504" i="34"/>
  <c r="C503" i="34"/>
  <c r="D503" i="34"/>
  <c r="E503" i="34"/>
  <c r="A505" i="34" l="1"/>
  <c r="C504" i="34"/>
  <c r="B504" i="34"/>
  <c r="D504" i="34"/>
  <c r="E504" i="34"/>
  <c r="C505" i="34" l="1"/>
  <c r="B505" i="34"/>
  <c r="A506" i="34"/>
  <c r="D505" i="34"/>
  <c r="E505" i="34"/>
  <c r="C506" i="34" l="1"/>
  <c r="B506" i="34"/>
  <c r="A507" i="34"/>
  <c r="D506" i="34"/>
  <c r="E506" i="34"/>
  <c r="B507" i="34" l="1"/>
  <c r="A508" i="34"/>
  <c r="C507" i="34"/>
  <c r="D507" i="34"/>
  <c r="E507" i="34"/>
  <c r="A509" i="34" l="1"/>
  <c r="C508" i="34"/>
  <c r="B508" i="34"/>
  <c r="D508" i="34"/>
  <c r="E508" i="34"/>
  <c r="C509" i="34" l="1"/>
  <c r="B509" i="34"/>
  <c r="A510" i="34"/>
  <c r="D509" i="34"/>
  <c r="E509" i="34"/>
  <c r="C510" i="34" l="1"/>
  <c r="B510" i="34"/>
  <c r="A511" i="34"/>
  <c r="D510" i="34"/>
  <c r="E510" i="34"/>
  <c r="B511" i="34" l="1"/>
  <c r="A512" i="34"/>
  <c r="C511" i="34"/>
  <c r="D511" i="34"/>
  <c r="E511" i="34"/>
  <c r="A513" i="34" l="1"/>
  <c r="C512" i="34"/>
  <c r="B512" i="34"/>
  <c r="D512" i="34"/>
  <c r="E512" i="34"/>
  <c r="C513" i="34" l="1"/>
  <c r="B513" i="34"/>
  <c r="A514" i="34"/>
  <c r="D513" i="34"/>
  <c r="E513" i="34"/>
  <c r="C514" i="34" l="1"/>
  <c r="B514" i="34"/>
  <c r="A515" i="34"/>
  <c r="D514" i="34"/>
  <c r="E514" i="34"/>
  <c r="B515" i="34" l="1"/>
  <c r="A516" i="34"/>
  <c r="C515" i="34"/>
  <c r="D515" i="34"/>
  <c r="E515" i="34"/>
  <c r="A517" i="34" l="1"/>
  <c r="C516" i="34"/>
  <c r="B516" i="34"/>
  <c r="D516" i="34"/>
  <c r="E516" i="34"/>
  <c r="C517" i="34" l="1"/>
  <c r="B517" i="34"/>
  <c r="A518" i="34"/>
  <c r="D517" i="34"/>
  <c r="E517" i="34"/>
  <c r="C518" i="34" l="1"/>
  <c r="B518" i="34"/>
  <c r="A519" i="34"/>
  <c r="D518" i="34"/>
  <c r="E518" i="34"/>
  <c r="B519" i="34" l="1"/>
  <c r="A520" i="34"/>
  <c r="C519" i="34"/>
  <c r="D519" i="34"/>
  <c r="E519" i="34"/>
  <c r="A521" i="34" l="1"/>
  <c r="C520" i="34"/>
  <c r="B520" i="34"/>
  <c r="D520" i="34"/>
  <c r="E520" i="34"/>
  <c r="C521" i="34" l="1"/>
  <c r="B521" i="34"/>
  <c r="A522" i="34"/>
  <c r="D521" i="34"/>
  <c r="E521" i="34"/>
  <c r="C522" i="34" l="1"/>
  <c r="B522" i="34"/>
  <c r="A523" i="34"/>
  <c r="D522" i="34"/>
  <c r="E522" i="34"/>
  <c r="B523" i="34" l="1"/>
  <c r="A524" i="34"/>
  <c r="C523" i="34"/>
  <c r="D523" i="34"/>
  <c r="E523" i="34"/>
  <c r="A525" i="34" l="1"/>
  <c r="C524" i="34"/>
  <c r="B524" i="34"/>
  <c r="D524" i="34"/>
  <c r="E524" i="34"/>
  <c r="C525" i="34" l="1"/>
  <c r="B525" i="34"/>
  <c r="A526" i="34"/>
  <c r="D525" i="34"/>
  <c r="E525" i="34"/>
  <c r="C526" i="34" l="1"/>
  <c r="B526" i="34"/>
  <c r="A527" i="34"/>
  <c r="D526" i="34"/>
  <c r="E526" i="34"/>
  <c r="B527" i="34" l="1"/>
  <c r="A528" i="34"/>
  <c r="C527" i="34"/>
  <c r="D527" i="34"/>
  <c r="E527" i="34"/>
  <c r="A529" i="34" l="1"/>
  <c r="C528" i="34"/>
  <c r="B528" i="34"/>
  <c r="D528" i="34"/>
  <c r="E528" i="34"/>
  <c r="C529" i="34" l="1"/>
  <c r="B529" i="34"/>
  <c r="A530" i="34"/>
  <c r="D529" i="34"/>
  <c r="E529" i="34"/>
  <c r="C530" i="34" l="1"/>
  <c r="B530" i="34"/>
  <c r="A531" i="34"/>
  <c r="D530" i="34"/>
  <c r="E530" i="34"/>
  <c r="B531" i="34" l="1"/>
  <c r="A532" i="34"/>
  <c r="C531" i="34"/>
  <c r="D531" i="34"/>
  <c r="E531" i="34"/>
  <c r="A533" i="34" l="1"/>
  <c r="C532" i="34"/>
  <c r="B532" i="34"/>
  <c r="D532" i="34"/>
  <c r="E532" i="34"/>
  <c r="C533" i="34" l="1"/>
  <c r="B533" i="34"/>
  <c r="A534" i="34"/>
  <c r="D533" i="34"/>
  <c r="E533" i="34"/>
  <c r="C534" i="34" l="1"/>
  <c r="B534" i="34"/>
  <c r="A535" i="34"/>
  <c r="D534" i="34"/>
  <c r="E534" i="34"/>
  <c r="B535" i="34" l="1"/>
  <c r="A536" i="34"/>
  <c r="C535" i="34"/>
  <c r="D535" i="34"/>
  <c r="E535" i="34"/>
  <c r="A537" i="34" l="1"/>
  <c r="C536" i="34"/>
  <c r="B536" i="34"/>
  <c r="D536" i="34"/>
  <c r="E536" i="34"/>
  <c r="C537" i="34" l="1"/>
  <c r="B537" i="34"/>
  <c r="A538" i="34"/>
  <c r="D537" i="34"/>
  <c r="E537" i="34"/>
  <c r="C538" i="34" l="1"/>
  <c r="B538" i="34"/>
  <c r="A539" i="34"/>
  <c r="D538" i="34"/>
  <c r="E538" i="34"/>
  <c r="B539" i="34" l="1"/>
  <c r="A540" i="34"/>
  <c r="C539" i="34"/>
  <c r="D539" i="34"/>
  <c r="E539" i="34"/>
  <c r="A541" i="34" l="1"/>
  <c r="C540" i="34"/>
  <c r="B540" i="34"/>
  <c r="D540" i="34"/>
  <c r="E540" i="34"/>
  <c r="C541" i="34" l="1"/>
  <c r="B541" i="34"/>
  <c r="A542" i="34"/>
  <c r="D541" i="34"/>
  <c r="E541" i="34"/>
  <c r="C542" i="34" l="1"/>
  <c r="B542" i="34"/>
  <c r="A543" i="34"/>
  <c r="D542" i="34"/>
  <c r="E542" i="34"/>
  <c r="B543" i="34" l="1"/>
  <c r="A544" i="34"/>
  <c r="C543" i="34"/>
  <c r="D543" i="34"/>
  <c r="E543" i="34"/>
  <c r="A545" i="34" l="1"/>
  <c r="C544" i="34"/>
  <c r="B544" i="34"/>
  <c r="D544" i="34"/>
  <c r="E544" i="34"/>
  <c r="C545" i="34" l="1"/>
  <c r="B545" i="34"/>
  <c r="A546" i="34"/>
  <c r="D545" i="34"/>
  <c r="E545" i="34"/>
  <c r="C546" i="34" l="1"/>
  <c r="B546" i="34"/>
  <c r="A547" i="34"/>
  <c r="D546" i="34"/>
  <c r="E546" i="34"/>
  <c r="B547" i="34" l="1"/>
  <c r="A548" i="34"/>
  <c r="C547" i="34"/>
  <c r="D547" i="34"/>
  <c r="E547" i="34"/>
  <c r="A549" i="34" l="1"/>
  <c r="C548" i="34"/>
  <c r="B548" i="34"/>
  <c r="D548" i="34"/>
  <c r="E548" i="34"/>
  <c r="C549" i="34" l="1"/>
  <c r="B549" i="34"/>
  <c r="A550" i="34"/>
  <c r="D549" i="34"/>
  <c r="E549" i="34"/>
  <c r="C550" i="34" l="1"/>
  <c r="B550" i="34"/>
  <c r="A551" i="34"/>
  <c r="D550" i="34"/>
  <c r="E550" i="34"/>
  <c r="B551" i="34" l="1"/>
  <c r="A552" i="34"/>
  <c r="C551" i="34"/>
  <c r="D551" i="34"/>
  <c r="E551" i="34"/>
  <c r="A553" i="34" l="1"/>
  <c r="C552" i="34"/>
  <c r="B552" i="34"/>
  <c r="D552" i="34"/>
  <c r="E552" i="34"/>
  <c r="C553" i="34" l="1"/>
  <c r="B553" i="34"/>
  <c r="A554" i="34"/>
  <c r="D553" i="34"/>
  <c r="E553" i="34"/>
  <c r="C554" i="34" l="1"/>
  <c r="B554" i="34"/>
  <c r="A555" i="34"/>
  <c r="D554" i="34"/>
  <c r="E554" i="34"/>
  <c r="B555" i="34" l="1"/>
  <c r="A556" i="34"/>
  <c r="C555" i="34"/>
  <c r="D555" i="34"/>
  <c r="E555" i="34"/>
  <c r="A557" i="34" l="1"/>
  <c r="C556" i="34"/>
  <c r="B556" i="34"/>
  <c r="D556" i="34"/>
  <c r="E556" i="34"/>
  <c r="C557" i="34" l="1"/>
  <c r="B557" i="34"/>
  <c r="A558" i="34"/>
  <c r="D557" i="34"/>
  <c r="E557" i="34"/>
  <c r="C558" i="34" l="1"/>
  <c r="B558" i="34"/>
  <c r="A559" i="34"/>
  <c r="D558" i="34"/>
  <c r="E558" i="34"/>
  <c r="B559" i="34" l="1"/>
  <c r="A560" i="34"/>
  <c r="C559" i="34"/>
  <c r="D559" i="34"/>
  <c r="E559" i="34"/>
  <c r="A561" i="34" l="1"/>
  <c r="C560" i="34"/>
  <c r="B560" i="34"/>
  <c r="D560" i="34"/>
  <c r="E560" i="34"/>
  <c r="C561" i="34" l="1"/>
  <c r="B561" i="34"/>
  <c r="A562" i="34"/>
  <c r="D561" i="34"/>
  <c r="E561" i="34"/>
  <c r="C562" i="34" l="1"/>
  <c r="B562" i="34"/>
  <c r="A563" i="34"/>
  <c r="D562" i="34"/>
  <c r="E562" i="34"/>
  <c r="B563" i="34" l="1"/>
  <c r="A564" i="34"/>
  <c r="C563" i="34"/>
  <c r="D563" i="34"/>
  <c r="E563" i="34"/>
  <c r="A565" i="34" l="1"/>
  <c r="C564" i="34"/>
  <c r="B564" i="34"/>
  <c r="D564" i="34"/>
  <c r="E564" i="34"/>
  <c r="C565" i="34" l="1"/>
  <c r="B565" i="34"/>
  <c r="A566" i="34"/>
  <c r="D565" i="34"/>
  <c r="E565" i="34"/>
  <c r="C566" i="34" l="1"/>
  <c r="B566" i="34"/>
  <c r="A567" i="34"/>
  <c r="D566" i="34"/>
  <c r="E566" i="34"/>
  <c r="B567" i="34" l="1"/>
  <c r="A568" i="34"/>
  <c r="C567" i="34"/>
  <c r="D567" i="34"/>
  <c r="E567" i="34"/>
  <c r="A569" i="34" l="1"/>
  <c r="C568" i="34"/>
  <c r="B568" i="34"/>
  <c r="D568" i="34"/>
  <c r="E568" i="34"/>
  <c r="C569" i="34" l="1"/>
  <c r="B569" i="34"/>
  <c r="A570" i="34"/>
  <c r="D569" i="34"/>
  <c r="E569" i="34"/>
  <c r="C570" i="34" l="1"/>
  <c r="B570" i="34"/>
  <c r="A571" i="34"/>
  <c r="D570" i="34"/>
  <c r="E570" i="34"/>
  <c r="B571" i="34" l="1"/>
  <c r="A572" i="34"/>
  <c r="C571" i="34"/>
  <c r="D571" i="34"/>
  <c r="E571" i="34"/>
  <c r="A573" i="34" l="1"/>
  <c r="C572" i="34"/>
  <c r="B572" i="34"/>
  <c r="D572" i="34"/>
  <c r="E572" i="34"/>
  <c r="C573" i="34" l="1"/>
  <c r="B573" i="34"/>
  <c r="A574" i="34"/>
  <c r="D573" i="34"/>
  <c r="E573" i="34"/>
  <c r="C574" i="34" l="1"/>
  <c r="B574" i="34"/>
  <c r="A575" i="34"/>
  <c r="D574" i="34"/>
  <c r="E574" i="34"/>
  <c r="B575" i="34" l="1"/>
  <c r="A576" i="34"/>
  <c r="C575" i="34"/>
  <c r="D575" i="34"/>
  <c r="E575" i="34"/>
  <c r="A577" i="34" l="1"/>
  <c r="C576" i="34"/>
  <c r="B576" i="34"/>
  <c r="D576" i="34"/>
  <c r="E576" i="34"/>
  <c r="C577" i="34" l="1"/>
  <c r="B577" i="34"/>
  <c r="A578" i="34"/>
  <c r="D577" i="34"/>
  <c r="E577" i="34"/>
  <c r="C578" i="34" l="1"/>
  <c r="B578" i="34"/>
  <c r="A579" i="34"/>
  <c r="D578" i="34"/>
  <c r="E578" i="34"/>
  <c r="B579" i="34" l="1"/>
  <c r="A580" i="34"/>
  <c r="C579" i="34"/>
  <c r="D579" i="34"/>
  <c r="E579" i="34"/>
  <c r="A581" i="34" l="1"/>
  <c r="C580" i="34"/>
  <c r="B580" i="34"/>
  <c r="D580" i="34"/>
  <c r="E580" i="34"/>
  <c r="C581" i="34" l="1"/>
  <c r="B581" i="34"/>
  <c r="A582" i="34"/>
  <c r="D581" i="34"/>
  <c r="E581" i="34"/>
  <c r="C582" i="34" l="1"/>
  <c r="B582" i="34"/>
  <c r="A583" i="34"/>
  <c r="D582" i="34"/>
  <c r="E582" i="34"/>
  <c r="B583" i="34" l="1"/>
  <c r="A584" i="34"/>
  <c r="C583" i="34"/>
  <c r="D583" i="34"/>
  <c r="E583" i="34"/>
  <c r="A585" i="34" l="1"/>
  <c r="B584" i="34"/>
  <c r="D584" i="34"/>
  <c r="C584" i="34"/>
  <c r="E584" i="34"/>
  <c r="C585" i="34" l="1"/>
  <c r="B585" i="34"/>
  <c r="A586" i="34"/>
  <c r="D585" i="34"/>
  <c r="E585" i="34"/>
  <c r="C586" i="34" l="1"/>
  <c r="B586" i="34"/>
  <c r="A587" i="34"/>
  <c r="D586" i="34"/>
  <c r="E586" i="34"/>
  <c r="B587" i="34" l="1"/>
  <c r="A588" i="34"/>
  <c r="C587" i="34"/>
  <c r="D587" i="34"/>
  <c r="E587" i="34"/>
  <c r="A589" i="34" l="1"/>
  <c r="D588" i="34"/>
  <c r="C588" i="34"/>
  <c r="B588" i="34"/>
  <c r="E588" i="34"/>
  <c r="C589" i="34" l="1"/>
  <c r="B589" i="34"/>
  <c r="A590" i="34"/>
  <c r="D589" i="34"/>
  <c r="E589" i="34"/>
  <c r="C590" i="34" l="1"/>
  <c r="A591" i="34"/>
  <c r="B590" i="34"/>
  <c r="D590" i="34"/>
  <c r="E590" i="34"/>
  <c r="B591" i="34" l="1"/>
  <c r="C591" i="34"/>
  <c r="A592" i="34"/>
  <c r="D591" i="34"/>
  <c r="E591" i="34"/>
  <c r="A593" i="34" l="1"/>
  <c r="B592" i="34"/>
  <c r="D592" i="34"/>
  <c r="C592" i="34"/>
  <c r="E592" i="34"/>
  <c r="C593" i="34" l="1"/>
  <c r="B593" i="34"/>
  <c r="A594" i="34"/>
  <c r="D593" i="34"/>
  <c r="E593" i="34"/>
  <c r="C594" i="34" l="1"/>
  <c r="B594" i="34"/>
  <c r="A595" i="34"/>
  <c r="D594" i="34"/>
  <c r="E594" i="34"/>
  <c r="B595" i="34" l="1"/>
  <c r="C595" i="34"/>
  <c r="A596" i="34"/>
  <c r="D595" i="34"/>
  <c r="E595" i="34"/>
  <c r="A597" i="34" l="1"/>
  <c r="C596" i="34"/>
  <c r="D596" i="34"/>
  <c r="B596" i="34"/>
  <c r="E596" i="34"/>
  <c r="A598" i="34" l="1"/>
  <c r="E597" i="34"/>
  <c r="C597" i="34"/>
  <c r="B597" i="34"/>
  <c r="D597" i="34"/>
  <c r="C598" i="34" l="1"/>
  <c r="B598" i="34"/>
  <c r="D598" i="34"/>
  <c r="A599" i="34"/>
  <c r="E598" i="34"/>
  <c r="B599" i="34" l="1"/>
  <c r="A600" i="34"/>
  <c r="E599" i="34"/>
  <c r="C599" i="34"/>
  <c r="D599" i="34"/>
  <c r="A601" i="34" l="1"/>
  <c r="C600" i="34"/>
  <c r="D600" i="34"/>
  <c r="B600" i="34"/>
  <c r="E600" i="34"/>
  <c r="B601" i="34" l="1"/>
  <c r="E601" i="34"/>
  <c r="A602" i="34"/>
  <c r="C601" i="34"/>
  <c r="D601" i="34"/>
  <c r="C602" i="34" l="1"/>
  <c r="D602" i="34"/>
  <c r="B602" i="34"/>
  <c r="E602" i="34"/>
  <c r="A603" i="34"/>
  <c r="B603" i="34" l="1"/>
  <c r="C603" i="34"/>
  <c r="E603" i="34"/>
  <c r="A604" i="34"/>
  <c r="D603" i="34"/>
  <c r="A605" i="34" l="1"/>
  <c r="D604" i="34"/>
  <c r="C604" i="34"/>
  <c r="E604" i="34"/>
  <c r="B604" i="34"/>
  <c r="C605" i="34" l="1"/>
  <c r="E605" i="34"/>
  <c r="B605" i="34"/>
  <c r="A606" i="34"/>
  <c r="D605" i="34"/>
  <c r="C606" i="34" l="1"/>
  <c r="A607" i="34"/>
  <c r="D606" i="34"/>
  <c r="E606" i="34"/>
  <c r="B606" i="34"/>
  <c r="B607" i="34" l="1"/>
  <c r="E607" i="34"/>
  <c r="C607" i="34"/>
  <c r="A608" i="34"/>
  <c r="D607" i="34"/>
  <c r="A609" i="34" l="1"/>
  <c r="B608" i="34"/>
  <c r="D608" i="34"/>
  <c r="E608" i="34"/>
  <c r="C608" i="34"/>
  <c r="E609" i="34" l="1"/>
  <c r="C609" i="34"/>
  <c r="B609" i="34"/>
  <c r="A610" i="34"/>
  <c r="D609" i="34"/>
  <c r="C610" i="34" l="1"/>
  <c r="B610" i="34"/>
  <c r="A611" i="34"/>
  <c r="D610" i="34"/>
  <c r="E610" i="34"/>
  <c r="B611" i="34" l="1"/>
  <c r="E611" i="34"/>
  <c r="C611" i="34"/>
  <c r="A612" i="34"/>
  <c r="D611" i="34"/>
  <c r="A613" i="34" l="1"/>
  <c r="C612" i="34"/>
  <c r="B612" i="34"/>
  <c r="D612" i="34"/>
  <c r="E612" i="34"/>
  <c r="A614" i="34" l="1"/>
  <c r="E613" i="34"/>
  <c r="C613" i="34"/>
  <c r="B613" i="34"/>
  <c r="D613" i="34"/>
  <c r="C614" i="34" l="1"/>
  <c r="B614" i="34"/>
  <c r="D614" i="34"/>
  <c r="A615" i="34"/>
  <c r="E614" i="34"/>
  <c r="B615" i="34" l="1"/>
  <c r="A616" i="34"/>
  <c r="E615" i="34"/>
  <c r="C615" i="34"/>
  <c r="D615" i="34"/>
  <c r="A617" i="34" l="1"/>
  <c r="C616" i="34"/>
  <c r="D616" i="34"/>
  <c r="B616" i="34"/>
  <c r="E616" i="34"/>
  <c r="B617" i="34" l="1"/>
  <c r="E617" i="34"/>
  <c r="A618" i="34"/>
  <c r="C617" i="34"/>
  <c r="D617" i="34"/>
  <c r="A619" i="34" l="1"/>
  <c r="D618" i="34"/>
  <c r="C618" i="34"/>
  <c r="E618" i="34"/>
  <c r="B618" i="34"/>
  <c r="E619" i="34" l="1"/>
  <c r="C619" i="34"/>
  <c r="B619" i="34"/>
  <c r="A620" i="34"/>
  <c r="D619" i="34"/>
  <c r="C620" i="34" l="1"/>
  <c r="B620" i="34"/>
  <c r="D620" i="34"/>
  <c r="A621" i="34"/>
  <c r="E620" i="34"/>
  <c r="B621" i="34" l="1"/>
  <c r="E621" i="34"/>
  <c r="A622" i="34"/>
  <c r="C621" i="34"/>
  <c r="D621" i="34"/>
  <c r="D622" i="34" l="1"/>
  <c r="C622" i="34"/>
  <c r="A623" i="34"/>
  <c r="E622" i="34"/>
  <c r="B622" i="34"/>
  <c r="B21" i="34" s="1"/>
  <c r="A21" i="34"/>
  <c r="E623" i="34" l="1"/>
  <c r="E21" i="34" s="1"/>
  <c r="C623" i="34"/>
  <c r="B623" i="34"/>
  <c r="D623" i="34"/>
  <c r="D21" i="34" s="1"/>
  <c r="A624" i="34"/>
  <c r="C624" i="34" l="1"/>
  <c r="A625" i="34"/>
  <c r="C625" i="34" l="1"/>
  <c r="A626" i="34"/>
  <c r="C626" i="34" l="1"/>
  <c r="A627" i="34"/>
  <c r="C627" i="34" l="1"/>
  <c r="A628" i="34"/>
  <c r="C628" i="34" l="1"/>
  <c r="A629" i="34"/>
  <c r="C629" i="34" l="1"/>
  <c r="A630" i="34"/>
  <c r="C630" i="34" l="1"/>
  <c r="A631" i="34"/>
  <c r="C631" i="34" l="1"/>
  <c r="A632" i="34"/>
  <c r="C632" i="34" l="1"/>
  <c r="A633" i="34"/>
  <c r="C633" i="34" l="1"/>
  <c r="A634" i="34"/>
  <c r="C634" i="34" l="1"/>
  <c r="A635" i="34"/>
  <c r="C635" i="34" l="1"/>
  <c r="A636" i="34"/>
  <c r="C636" i="34" l="1"/>
  <c r="A637" i="34"/>
  <c r="C637" i="34" l="1"/>
  <c r="C21" i="34" s="1"/>
  <c r="A638" i="34"/>
  <c r="A639" i="34" s="1"/>
  <c r="A640" i="34" s="1"/>
  <c r="A641" i="34" s="1"/>
  <c r="A642" i="34" s="1"/>
  <c r="A643" i="34" s="1"/>
  <c r="A644" i="34" s="1"/>
  <c r="A645" i="34" s="1"/>
  <c r="A646" i="34" s="1"/>
  <c r="A647" i="34" s="1"/>
  <c r="A648" i="34" s="1"/>
  <c r="A649" i="34" s="1"/>
  <c r="A650" i="34" s="1"/>
  <c r="A651" i="34" s="1"/>
  <c r="A652" i="34" s="1"/>
  <c r="A653" i="34" s="1"/>
  <c r="A654" i="34" s="1"/>
  <c r="A655" i="34" s="1"/>
  <c r="A656" i="34" s="1"/>
  <c r="A657" i="34" s="1"/>
  <c r="A658" i="34" s="1"/>
  <c r="A659" i="34" s="1"/>
  <c r="A660" i="34" s="1"/>
  <c r="A661" i="34" s="1"/>
  <c r="A662" i="34" s="1"/>
  <c r="A663" i="34" s="1"/>
  <c r="A664" i="34" s="1"/>
  <c r="A665" i="34" s="1"/>
  <c r="A666" i="34" s="1"/>
  <c r="A667" i="34" s="1"/>
  <c r="A668" i="34" s="1"/>
  <c r="A669" i="34" s="1"/>
  <c r="A670" i="34" s="1"/>
  <c r="A671" i="34" s="1"/>
  <c r="A672" i="34" s="1"/>
  <c r="A673" i="34" s="1"/>
  <c r="A674" i="34" s="1"/>
  <c r="A675" i="34" s="1"/>
  <c r="A676" i="34" s="1"/>
  <c r="A677" i="34" s="1"/>
  <c r="A678" i="34" s="1"/>
  <c r="A679" i="34" s="1"/>
  <c r="A680" i="34" s="1"/>
  <c r="A681" i="34" s="1"/>
  <c r="A682" i="34" s="1"/>
  <c r="A683" i="34" s="1"/>
  <c r="A684" i="34" s="1"/>
  <c r="A685" i="34" s="1"/>
  <c r="A686" i="34" s="1"/>
  <c r="A687" i="34" s="1"/>
  <c r="A688" i="34" s="1"/>
  <c r="A689" i="34" s="1"/>
  <c r="A690" i="34" s="1"/>
  <c r="A691" i="34" s="1"/>
  <c r="A692" i="34" s="1"/>
  <c r="A693" i="34" s="1"/>
  <c r="A694" i="34" s="1"/>
  <c r="A695" i="34" s="1"/>
  <c r="A696" i="34" s="1"/>
  <c r="A697" i="34" s="1"/>
  <c r="A698" i="34" s="1"/>
  <c r="A699" i="34" s="1"/>
  <c r="A700" i="34" s="1"/>
  <c r="A701" i="34" s="1"/>
  <c r="A702" i="34" s="1"/>
  <c r="A703" i="34" s="1"/>
  <c r="A704" i="34" s="1"/>
  <c r="A705" i="34" s="1"/>
  <c r="A706" i="34" s="1"/>
  <c r="A707" i="34" s="1"/>
  <c r="A708" i="34" s="1"/>
  <c r="A709" i="34" s="1"/>
  <c r="A710" i="34" s="1"/>
  <c r="A711" i="34" s="1"/>
  <c r="A712" i="34" s="1"/>
  <c r="A713" i="34" s="1"/>
  <c r="A714" i="34" s="1"/>
  <c r="A715" i="34" s="1"/>
  <c r="A716" i="34" s="1"/>
  <c r="A717" i="34" s="1"/>
  <c r="A718" i="34" s="1"/>
  <c r="A719" i="34" s="1"/>
  <c r="A720" i="34" s="1"/>
  <c r="A721" i="34" s="1"/>
  <c r="A722" i="34" s="1"/>
  <c r="A723" i="34" s="1"/>
  <c r="A724" i="34" s="1"/>
  <c r="A725" i="34" s="1"/>
  <c r="A726" i="34" s="1"/>
  <c r="A727" i="34" s="1"/>
  <c r="A728" i="34" s="1"/>
  <c r="A729" i="34" s="1"/>
  <c r="A730" i="34" s="1"/>
  <c r="A731" i="34" s="1"/>
  <c r="A732" i="34" s="1"/>
  <c r="A733" i="34" s="1"/>
  <c r="A734" i="34" s="1"/>
  <c r="A735" i="34" s="1"/>
  <c r="A736" i="34" s="1"/>
  <c r="A737" i="34" s="1"/>
  <c r="A738" i="34" s="1"/>
  <c r="A739" i="34" s="1"/>
  <c r="A740" i="34" s="1"/>
  <c r="A741" i="34" s="1"/>
  <c r="A742" i="34" s="1"/>
  <c r="A743" i="34" s="1"/>
  <c r="A744" i="34" s="1"/>
  <c r="A745" i="34" s="1"/>
  <c r="A746" i="34" s="1"/>
  <c r="A747" i="34" s="1"/>
  <c r="A748" i="34" s="1"/>
  <c r="A749" i="34" s="1"/>
  <c r="A750" i="34" s="1"/>
  <c r="A751" i="34" s="1"/>
  <c r="A752" i="34" s="1"/>
  <c r="A753" i="34" s="1"/>
  <c r="A754" i="34" s="1"/>
  <c r="A755" i="34" s="1"/>
  <c r="A756" i="34" s="1"/>
  <c r="A757" i="34" s="1"/>
  <c r="A758" i="34" s="1"/>
  <c r="A759" i="34" s="1"/>
  <c r="A760" i="34" s="1"/>
  <c r="A761" i="34" s="1"/>
  <c r="A762" i="34" s="1"/>
  <c r="A763" i="34" s="1"/>
  <c r="A764" i="34" s="1"/>
  <c r="A765" i="34" s="1"/>
  <c r="A766" i="34" s="1"/>
  <c r="A767" i="34" s="1"/>
  <c r="A768" i="34" s="1"/>
  <c r="A769" i="34" s="1"/>
  <c r="A770" i="34" s="1"/>
  <c r="A771" i="34" s="1"/>
  <c r="A772" i="34" s="1"/>
  <c r="A773" i="34" s="1"/>
  <c r="A774" i="34" s="1"/>
  <c r="A775" i="34" s="1"/>
  <c r="A776" i="34" s="1"/>
</calcChain>
</file>

<file path=xl/sharedStrings.xml><?xml version="1.0" encoding="utf-8"?>
<sst xmlns="http://schemas.openxmlformats.org/spreadsheetml/2006/main" count="125" uniqueCount="74">
  <si>
    <t>Zinssatz nom.</t>
  </si>
  <si>
    <t>Rate €</t>
  </si>
  <si>
    <t>Kreditbetrag €</t>
  </si>
  <si>
    <t>Frequenz</t>
  </si>
  <si>
    <t>Anzahl Raten</t>
  </si>
  <si>
    <t>Restschuld</t>
  </si>
  <si>
    <t>monatlich</t>
  </si>
  <si>
    <t>vierteljährlich</t>
  </si>
  <si>
    <t>halbjährlich</t>
  </si>
  <si>
    <t>jährlich</t>
  </si>
  <si>
    <t>vorschüssig</t>
  </si>
  <si>
    <t>nachschüssig</t>
  </si>
  <si>
    <t>Verrechnung</t>
  </si>
  <si>
    <t>Berechnung der Restschuld</t>
  </si>
  <si>
    <t>Berechnung der Rate</t>
  </si>
  <si>
    <t>Berechnung des NomZins</t>
  </si>
  <si>
    <t>Berechnung der Tilgungsdauer</t>
  </si>
  <si>
    <t>Berechnung des Kreditbetrags</t>
  </si>
  <si>
    <t>Tilgung</t>
  </si>
  <si>
    <t>Zinsen</t>
  </si>
  <si>
    <t>Zinssatz</t>
  </si>
  <si>
    <t>Achten Sie auf die Vorzeichen!</t>
  </si>
  <si>
    <t>Auszahlungsdatum</t>
  </si>
  <si>
    <t>Gesamtlaufzeit (Jahre)</t>
  </si>
  <si>
    <t>Zinsbindung</t>
  </si>
  <si>
    <t>Zahlungsintervall</t>
  </si>
  <si>
    <t>Kreditbetrag</t>
  </si>
  <si>
    <t>Datum</t>
  </si>
  <si>
    <t>Saldo</t>
  </si>
  <si>
    <t>Modus</t>
  </si>
  <si>
    <t>Zinsbindung bis</t>
  </si>
  <si>
    <t>Tilgungsrate</t>
  </si>
  <si>
    <t>Tilgungsjahre</t>
  </si>
  <si>
    <t>Anzahl Raten pro Jahr</t>
  </si>
  <si>
    <t>Tilgungsstart</t>
  </si>
  <si>
    <t>Gesamtrate</t>
  </si>
  <si>
    <t>Erste Tilgung in … Jahren:</t>
  </si>
  <si>
    <t>Liste</t>
  </si>
  <si>
    <t>Text für Tilgungsfreie</t>
  </si>
  <si>
    <t># Raten</t>
  </si>
  <si>
    <t>mtl.</t>
  </si>
  <si>
    <t>Monate</t>
  </si>
  <si>
    <t>quart.</t>
  </si>
  <si>
    <t>Quartale</t>
  </si>
  <si>
    <t>halbj.</t>
  </si>
  <si>
    <t>Halbjahre</t>
  </si>
  <si>
    <t>jährl.</t>
  </si>
  <si>
    <t>Jahre</t>
  </si>
  <si>
    <t>Laufzeit</t>
  </si>
  <si>
    <t>Darlehnstyp</t>
  </si>
  <si>
    <t>Ratendarlehn</t>
  </si>
  <si>
    <t>Tilgungsraten</t>
  </si>
  <si>
    <t>Divisor für Zins</t>
  </si>
  <si>
    <t>Gesamt-Laufzeit (J)</t>
  </si>
  <si>
    <t>davon Zinsbindung</t>
  </si>
  <si>
    <t>Abrechnungsperiode</t>
  </si>
  <si>
    <t>Annuitätendarlehn</t>
  </si>
  <si>
    <t>Angestrebter Zinssatz</t>
  </si>
  <si>
    <t>Preisdifferenz in % (+ oder -)</t>
  </si>
  <si>
    <t>Vergleichszins</t>
  </si>
  <si>
    <t>Das entspricht einem Bearbeitungsentgelt von</t>
  </si>
  <si>
    <t>Zinsvorteil-Stop</t>
  </si>
  <si>
    <t>Periode</t>
  </si>
  <si>
    <t>Kredit</t>
  </si>
  <si>
    <t>Zins 1</t>
  </si>
  <si>
    <t>Zins 2</t>
  </si>
  <si>
    <t>Rate 1</t>
  </si>
  <si>
    <t>Rate 2</t>
  </si>
  <si>
    <t>Tilgstart</t>
  </si>
  <si>
    <t>Vorteil</t>
  </si>
  <si>
    <t>Ti-Rate #</t>
  </si>
  <si>
    <t>Ti-Rate €</t>
  </si>
  <si>
    <t>Quartalsrate</t>
  </si>
  <si>
    <t>Jahresbelastung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</si>
</sst>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DM&quot;;[Red]\-#,##0.00\ &quot;DM&quot;"/>
    <numFmt numFmtId="165" formatCode="_-* #,##0.00\ [$€-1]_-;\-* #,##0.00\ [$€-1]_-;_-* &quot;-&quot;??\ [$€-1]_-"/>
    <numFmt numFmtId="166" formatCode="0.0"/>
    <numFmt numFmtId="167" formatCode="&quot;Zielrate &quot;#,##0&quot; €&quot;"/>
    <numFmt numFmtId="168" formatCode="0&quot; Jahre&quot;"/>
    <numFmt numFmtId="169" formatCode="0.000%"/>
    <numFmt numFmtId="170" formatCode="0.0000%"/>
    <numFmt numFmtId="171" formatCode="0.00&quot; Jahre&quot;"/>
    <numFmt numFmtId="172" formatCode="_-* #,##0.00\ [$€-1]_-;\-* #,##0.00\ [$€-1]_-;_-* &quot;-&quot;??\ [$€-1]_-;_-@_-"/>
    <numFmt numFmtId="173" formatCode="[$-407]mmm/\ yy;@"/>
    <numFmt numFmtId="174" formatCode="#,##0.0"/>
    <numFmt numFmtId="175" formatCode="0&quot; Monatsraten&quot;"/>
    <numFmt numFmtId="176" formatCode="0&quot; Quartalsraten&quot;"/>
    <numFmt numFmtId="177" formatCode="0&quot; Halbjahresraten&quot;"/>
    <numFmt numFmtId="178" formatCode="0&quot; Jahresraten&quot;"/>
    <numFmt numFmtId="179" formatCode="0&quot; Jahr(e)&quot;"/>
    <numFmt numFmtId="180" formatCode="&quot;oder einem Verbundumsatz mit &quot;0.00%&quot; Provision von&quot;"/>
    <numFmt numFmtId="181" formatCode="_-* #,##0\ &quot;€&quot;_-;\-* #,##0\ &quot;€&quot;_-;_-* &quot;-&quot;??\ &quot;€&quot;_-;_-@_-"/>
    <numFmt numFmtId="182" formatCode="_-* #,##0.000\ &quot;€&quot;_-;\-* #,##0.000\ &quot;€&quot;_-;_-* &quot;-&quot;???\ &quot;€&quot;_-;_-@_-"/>
    <numFmt numFmtId="183" formatCode="_-* #,##0.00\ [$€-407]_-;\-* #,##0.00\ [$€-407]_-;_-* &quot;-&quot;??\ [$€-407]_-;_-@_-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8"/>
      <name val="MS Sans Serif"/>
    </font>
    <font>
      <sz val="10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10"/>
      <name val="Calibri"/>
      <family val="2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9" fontId="5" fillId="0" borderId="0" xfId="0" applyNumberFormat="1" applyFont="1"/>
    <xf numFmtId="10" fontId="5" fillId="0" borderId="0" xfId="0" applyNumberFormat="1" applyFont="1"/>
    <xf numFmtId="6" fontId="5" fillId="0" borderId="0" xfId="0" applyNumberFormat="1" applyFont="1"/>
    <xf numFmtId="0" fontId="5" fillId="3" borderId="0" xfId="0" applyFont="1" applyFill="1"/>
    <xf numFmtId="0" fontId="6" fillId="3" borderId="0" xfId="0" applyFont="1" applyFill="1"/>
    <xf numFmtId="165" fontId="5" fillId="3" borderId="0" xfId="1" applyFont="1" applyFill="1" applyProtection="1">
      <protection locked="0"/>
    </xf>
    <xf numFmtId="10" fontId="5" fillId="3" borderId="0" xfId="0" applyNumberFormat="1" applyFont="1" applyFill="1" applyAlignment="1" applyProtection="1">
      <alignment horizontal="left" indent="7"/>
      <protection locked="0"/>
    </xf>
    <xf numFmtId="10" fontId="5" fillId="3" borderId="0" xfId="0" applyNumberFormat="1" applyFont="1" applyFill="1" applyAlignment="1" applyProtection="1">
      <alignment horizontal="left" indent="6"/>
      <protection locked="0"/>
    </xf>
    <xf numFmtId="10" fontId="8" fillId="3" borderId="3" xfId="0" applyNumberFormat="1" applyFont="1" applyFill="1" applyBorder="1"/>
    <xf numFmtId="8" fontId="8" fillId="3" borderId="2" xfId="0" applyNumberFormat="1" applyFont="1" applyFill="1" applyBorder="1"/>
    <xf numFmtId="0" fontId="5" fillId="3" borderId="0" xfId="0" applyFont="1" applyFill="1" applyProtection="1">
      <protection locked="0"/>
    </xf>
    <xf numFmtId="0" fontId="9" fillId="3" borderId="0" xfId="0" applyFont="1" applyFill="1" applyAlignment="1">
      <alignment horizontal="right"/>
    </xf>
    <xf numFmtId="166" fontId="8" fillId="3" borderId="3" xfId="0" applyNumberFormat="1" applyFont="1" applyFill="1" applyBorder="1"/>
    <xf numFmtId="166" fontId="5" fillId="3" borderId="0" xfId="0" applyNumberFormat="1" applyFont="1" applyFill="1" applyProtection="1">
      <protection locked="0"/>
    </xf>
    <xf numFmtId="8" fontId="5" fillId="0" borderId="0" xfId="0" applyNumberFormat="1" applyFont="1"/>
    <xf numFmtId="0" fontId="1" fillId="0" borderId="0" xfId="5"/>
    <xf numFmtId="175" fontId="1" fillId="0" borderId="0" xfId="5" applyNumberFormat="1"/>
    <xf numFmtId="176" fontId="1" fillId="0" borderId="0" xfId="5" applyNumberFormat="1"/>
    <xf numFmtId="177" fontId="1" fillId="0" borderId="0" xfId="5" applyNumberFormat="1"/>
    <xf numFmtId="178" fontId="1" fillId="0" borderId="0" xfId="5" applyNumberFormat="1"/>
    <xf numFmtId="0" fontId="1" fillId="7" borderId="0" xfId="5" applyFill="1"/>
    <xf numFmtId="0" fontId="11" fillId="5" borderId="0" xfId="5" applyFont="1" applyFill="1"/>
    <xf numFmtId="0" fontId="12" fillId="0" borderId="4" xfId="5" applyFont="1" applyBorder="1" applyAlignment="1" applyProtection="1">
      <alignment horizontal="right"/>
      <protection locked="0"/>
    </xf>
    <xf numFmtId="44" fontId="11" fillId="0" borderId="4" xfId="6" applyFont="1" applyBorder="1" applyProtection="1">
      <protection locked="0"/>
    </xf>
    <xf numFmtId="179" fontId="11" fillId="0" borderId="4" xfId="5" applyNumberFormat="1" applyFont="1" applyBorder="1" applyProtection="1">
      <protection locked="0"/>
    </xf>
    <xf numFmtId="0" fontId="11" fillId="0" borderId="4" xfId="5" applyFont="1" applyBorder="1" applyAlignment="1" applyProtection="1">
      <alignment horizontal="right"/>
      <protection locked="0"/>
    </xf>
    <xf numFmtId="0" fontId="11" fillId="0" borderId="4" xfId="5" applyFont="1" applyBorder="1" applyProtection="1">
      <protection locked="0"/>
    </xf>
    <xf numFmtId="169" fontId="11" fillId="0" borderId="4" xfId="5" applyNumberFormat="1" applyFont="1" applyBorder="1" applyProtection="1">
      <protection locked="0"/>
    </xf>
    <xf numFmtId="44" fontId="13" fillId="8" borderId="0" xfId="5" applyNumberFormat="1" applyFont="1" applyFill="1"/>
    <xf numFmtId="169" fontId="1" fillId="0" borderId="0" xfId="5" applyNumberFormat="1"/>
    <xf numFmtId="10" fontId="11" fillId="5" borderId="0" xfId="7" applyNumberFormat="1" applyFont="1" applyFill="1"/>
    <xf numFmtId="180" fontId="11" fillId="5" borderId="0" xfId="5" applyNumberFormat="1" applyFont="1" applyFill="1" applyAlignment="1" applyProtection="1">
      <alignment horizontal="left"/>
      <protection locked="0"/>
    </xf>
    <xf numFmtId="181" fontId="11" fillId="5" borderId="0" xfId="5" applyNumberFormat="1" applyFont="1" applyFill="1"/>
    <xf numFmtId="9" fontId="0" fillId="0" borderId="0" xfId="7" applyFont="1"/>
    <xf numFmtId="44" fontId="0" fillId="0" borderId="0" xfId="6" applyFont="1"/>
    <xf numFmtId="44" fontId="1" fillId="7" borderId="0" xfId="5" applyNumberFormat="1" applyFill="1"/>
    <xf numFmtId="44" fontId="1" fillId="0" borderId="0" xfId="5" applyNumberFormat="1"/>
    <xf numFmtId="44" fontId="10" fillId="0" borderId="0" xfId="5" applyNumberFormat="1" applyFont="1"/>
    <xf numFmtId="44" fontId="0" fillId="7" borderId="0" xfId="6" applyFont="1" applyFill="1"/>
    <xf numFmtId="182" fontId="1" fillId="7" borderId="0" xfId="5" applyNumberFormat="1" applyFill="1"/>
    <xf numFmtId="172" fontId="5" fillId="3" borderId="0" xfId="0" applyNumberFormat="1" applyFont="1" applyFill="1"/>
    <xf numFmtId="0" fontId="14" fillId="2" borderId="0" xfId="0" applyFont="1" applyFill="1"/>
    <xf numFmtId="173" fontId="14" fillId="5" borderId="1" xfId="0" applyNumberFormat="1" applyFont="1" applyFill="1" applyBorder="1" applyProtection="1">
      <protection locked="0"/>
    </xf>
    <xf numFmtId="0" fontId="14" fillId="0" borderId="0" xfId="0" applyFont="1"/>
    <xf numFmtId="168" fontId="14" fillId="5" borderId="1" xfId="0" applyNumberFormat="1" applyFont="1" applyFill="1" applyBorder="1" applyProtection="1">
      <protection locked="0"/>
    </xf>
    <xf numFmtId="183" fontId="14" fillId="2" borderId="0" xfId="3" applyNumberFormat="1" applyFont="1" applyFill="1"/>
    <xf numFmtId="170" fontId="14" fillId="5" borderId="1" xfId="2" applyNumberFormat="1" applyFont="1" applyFill="1" applyBorder="1" applyProtection="1">
      <protection locked="0"/>
    </xf>
    <xf numFmtId="171" fontId="14" fillId="5" borderId="1" xfId="0" applyNumberFormat="1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right"/>
      <protection locked="0"/>
    </xf>
    <xf numFmtId="3" fontId="14" fillId="5" borderId="1" xfId="3" applyNumberFormat="1" applyFont="1" applyFill="1" applyBorder="1" applyProtection="1">
      <protection locked="0"/>
    </xf>
    <xf numFmtId="173" fontId="14" fillId="0" borderId="0" xfId="0" applyNumberFormat="1" applyFont="1"/>
    <xf numFmtId="168" fontId="14" fillId="0" borderId="0" xfId="0" applyNumberFormat="1" applyFont="1"/>
    <xf numFmtId="1" fontId="14" fillId="0" borderId="0" xfId="0" applyNumberFormat="1" applyFont="1"/>
    <xf numFmtId="3" fontId="14" fillId="0" borderId="0" xfId="3" applyNumberFormat="1" applyFont="1"/>
    <xf numFmtId="14" fontId="14" fillId="6" borderId="0" xfId="0" applyNumberFormat="1" applyFont="1" applyFill="1"/>
    <xf numFmtId="4" fontId="14" fillId="6" borderId="0" xfId="0" applyNumberFormat="1" applyFont="1" applyFill="1"/>
    <xf numFmtId="174" fontId="14" fillId="6" borderId="0" xfId="0" applyNumberFormat="1" applyFont="1" applyFill="1"/>
    <xf numFmtId="0" fontId="15" fillId="2" borderId="0" xfId="0" applyFont="1" applyFill="1" applyAlignment="1">
      <alignment horizontal="right"/>
    </xf>
    <xf numFmtId="14" fontId="14" fillId="4" borderId="0" xfId="0" applyNumberFormat="1" applyFont="1" applyFill="1" applyAlignment="1">
      <alignment horizontal="right"/>
    </xf>
    <xf numFmtId="3" fontId="14" fillId="4" borderId="0" xfId="0" applyNumberFormat="1" applyFont="1" applyFill="1" applyAlignment="1">
      <alignment horizontal="right"/>
    </xf>
    <xf numFmtId="174" fontId="14" fillId="4" borderId="0" xfId="0" applyNumberFormat="1" applyFont="1" applyFill="1" applyAlignment="1">
      <alignment horizontal="right"/>
    </xf>
    <xf numFmtId="0" fontId="14" fillId="4" borderId="0" xfId="0" applyFont="1" applyFill="1" applyAlignment="1">
      <alignment horizontal="right"/>
    </xf>
    <xf numFmtId="174" fontId="14" fillId="0" borderId="0" xfId="0" applyNumberFormat="1" applyFont="1"/>
    <xf numFmtId="14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4" fontId="14" fillId="0" borderId="0" xfId="0" applyNumberFormat="1" applyFont="1" applyAlignment="1">
      <alignment horizontal="right"/>
    </xf>
    <xf numFmtId="14" fontId="14" fillId="0" borderId="0" xfId="0" applyNumberFormat="1" applyFont="1"/>
    <xf numFmtId="0" fontId="7" fillId="3" borderId="0" xfId="0" applyFont="1" applyFill="1" applyAlignment="1">
      <alignment horizontal="center"/>
    </xf>
    <xf numFmtId="167" fontId="7" fillId="3" borderId="0" xfId="1" applyNumberFormat="1" applyFont="1" applyFill="1" applyAlignment="1" applyProtection="1">
      <alignment horizontal="center"/>
      <protection locked="0"/>
    </xf>
  </cellXfs>
  <cellStyles count="8">
    <cellStyle name="Euro" xfId="1" xr:uid="{00000000-0005-0000-0000-000000000000}"/>
    <cellStyle name="Prozent" xfId="2" builtinId="5"/>
    <cellStyle name="Prozent 2" xfId="7" xr:uid="{50A2A96D-0F36-467D-BCB7-F9C840BE20B8}"/>
    <cellStyle name="Standard" xfId="0" builtinId="0"/>
    <cellStyle name="Standard 2" xfId="5" xr:uid="{1B60D577-9516-4823-92D9-52B4EB2A933B}"/>
    <cellStyle name="Währung" xfId="3" builtinId="4"/>
    <cellStyle name="Währung 2" xfId="4" xr:uid="{9C802C8E-48BE-4F8B-9812-3DDAB69B57CE}"/>
    <cellStyle name="Währung 3" xfId="6" xr:uid="{93A53612-DAF0-41FB-8985-40A3228762D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N776"/>
  <sheetViews>
    <sheetView tabSelected="1" zoomScale="145" zoomScaleNormal="145" workbookViewId="0">
      <pane ySplit="22" topLeftCell="A23" activePane="bottomLeft" state="frozen"/>
      <selection pane="bottomLeft" activeCell="B6" sqref="B6"/>
    </sheetView>
  </sheetViews>
  <sheetFormatPr baseColWidth="10" defaultColWidth="11.42578125" defaultRowHeight="15" x14ac:dyDescent="0.25"/>
  <cols>
    <col min="1" max="1" width="24.140625" style="46" customWidth="1"/>
    <col min="2" max="5" width="22.85546875" style="46" customWidth="1"/>
    <col min="6" max="13" width="11.42578125" style="46"/>
    <col min="14" max="14" width="0" style="46" hidden="1" customWidth="1"/>
    <col min="15" max="16384" width="11.42578125" style="46"/>
  </cols>
  <sheetData>
    <row r="1" spans="1:14" x14ac:dyDescent="0.25">
      <c r="A1" s="44" t="s">
        <v>22</v>
      </c>
      <c r="B1" s="45">
        <f ca="1">TODAY()+14</f>
        <v>45593</v>
      </c>
      <c r="C1" s="44" t="s">
        <v>72</v>
      </c>
      <c r="D1" s="44"/>
      <c r="E1" s="44"/>
    </row>
    <row r="2" spans="1:14" x14ac:dyDescent="0.25">
      <c r="A2" s="44" t="s">
        <v>23</v>
      </c>
      <c r="B2" s="47">
        <v>20</v>
      </c>
      <c r="C2" s="48">
        <f ca="1">E24</f>
        <v>19774.215893108296</v>
      </c>
      <c r="D2" s="44"/>
      <c r="E2" s="44"/>
    </row>
    <row r="3" spans="1:14" x14ac:dyDescent="0.25">
      <c r="A3" s="44" t="s">
        <v>24</v>
      </c>
      <c r="B3" s="47">
        <v>10</v>
      </c>
      <c r="C3" s="44" t="s">
        <v>73</v>
      </c>
      <c r="D3" s="44"/>
      <c r="E3" s="44"/>
    </row>
    <row r="4" spans="1:14" x14ac:dyDescent="0.25">
      <c r="A4" s="44" t="s">
        <v>20</v>
      </c>
      <c r="B4" s="49">
        <v>4.1500000000000002E-2</v>
      </c>
      <c r="C4" s="48">
        <f ca="1">C2*4</f>
        <v>79096.863572433183</v>
      </c>
      <c r="D4" s="44"/>
      <c r="E4" s="44"/>
    </row>
    <row r="5" spans="1:14" x14ac:dyDescent="0.25">
      <c r="A5" s="44" t="s">
        <v>36</v>
      </c>
      <c r="B5" s="50">
        <v>0.25</v>
      </c>
      <c r="C5" s="44"/>
      <c r="D5" s="44"/>
      <c r="E5" s="44"/>
      <c r="N5" s="46" t="s">
        <v>6</v>
      </c>
    </row>
    <row r="6" spans="1:14" x14ac:dyDescent="0.25">
      <c r="A6" s="44" t="s">
        <v>25</v>
      </c>
      <c r="B6" s="51" t="s">
        <v>7</v>
      </c>
      <c r="C6" s="44"/>
      <c r="D6" s="44"/>
      <c r="E6" s="44"/>
      <c r="N6" s="46" t="s">
        <v>7</v>
      </c>
    </row>
    <row r="7" spans="1:14" x14ac:dyDescent="0.25">
      <c r="A7" s="44" t="s">
        <v>26</v>
      </c>
      <c r="B7" s="52">
        <v>850000</v>
      </c>
      <c r="C7" s="44"/>
      <c r="D7" s="44"/>
      <c r="E7" s="44"/>
      <c r="N7" s="46" t="s">
        <v>8</v>
      </c>
    </row>
    <row r="8" spans="1:14" hidden="1" x14ac:dyDescent="0.25">
      <c r="A8" s="46" t="s">
        <v>29</v>
      </c>
      <c r="B8" s="46">
        <f>IF(B6=N5,1,IF(B6=N6,3,IF(B6=N7,6,12)))</f>
        <v>3</v>
      </c>
      <c r="N8" s="46" t="s">
        <v>9</v>
      </c>
    </row>
    <row r="9" spans="1:14" hidden="1" x14ac:dyDescent="0.25">
      <c r="A9" s="46" t="s">
        <v>30</v>
      </c>
      <c r="B9" s="53">
        <f ca="1">EDATE(B1,B3*12)</f>
        <v>49245</v>
      </c>
    </row>
    <row r="10" spans="1:14" hidden="1" x14ac:dyDescent="0.25">
      <c r="A10" s="46" t="s">
        <v>32</v>
      </c>
      <c r="B10" s="54">
        <f>B2-B5</f>
        <v>19.75</v>
      </c>
    </row>
    <row r="11" spans="1:14" hidden="1" x14ac:dyDescent="0.25">
      <c r="A11" s="46" t="s">
        <v>33</v>
      </c>
      <c r="B11" s="55">
        <f>12/B8</f>
        <v>4</v>
      </c>
    </row>
    <row r="12" spans="1:14" hidden="1" x14ac:dyDescent="0.25">
      <c r="A12" s="46" t="s">
        <v>31</v>
      </c>
      <c r="B12" s="56">
        <f>B7/B10/B11</f>
        <v>10759.493670886075</v>
      </c>
      <c r="J12" s="46">
        <f>1083264.4-509216.2</f>
        <v>574048.19999999995</v>
      </c>
    </row>
    <row r="13" spans="1:14" hidden="1" x14ac:dyDescent="0.25">
      <c r="A13" s="46" t="s">
        <v>34</v>
      </c>
      <c r="B13" s="53">
        <f ca="1">EDATE(B1,12*B5)</f>
        <v>45685</v>
      </c>
    </row>
    <row r="14" spans="1:14" hidden="1" x14ac:dyDescent="0.25">
      <c r="B14" s="53"/>
    </row>
    <row r="15" spans="1:14" hidden="1" x14ac:dyDescent="0.25">
      <c r="B15" s="53"/>
    </row>
    <row r="16" spans="1:14" hidden="1" x14ac:dyDescent="0.25">
      <c r="B16" s="53"/>
    </row>
    <row r="17" spans="1:7" hidden="1" x14ac:dyDescent="0.25">
      <c r="B17" s="53"/>
    </row>
    <row r="18" spans="1:7" hidden="1" x14ac:dyDescent="0.25">
      <c r="B18" s="53"/>
    </row>
    <row r="19" spans="1:7" hidden="1" x14ac:dyDescent="0.25">
      <c r="B19" s="53"/>
    </row>
    <row r="20" spans="1:7" hidden="1" x14ac:dyDescent="0.25">
      <c r="B20" s="53"/>
    </row>
    <row r="21" spans="1:7" x14ac:dyDescent="0.25">
      <c r="A21" s="57">
        <f ca="1">MAX(A23:A622)</f>
        <v>49153</v>
      </c>
      <c r="B21" s="58">
        <f ca="1">MAX(B23:B622)</f>
        <v>-430379.74683544418</v>
      </c>
      <c r="C21" s="59">
        <f ca="1">SUM(C24:C5000)</f>
        <v>419620.25316455704</v>
      </c>
      <c r="D21" s="59">
        <f ca="1">SUM(D24:D5000)</f>
        <v>264942.04113924078</v>
      </c>
      <c r="E21" s="59">
        <f ca="1">SUM(E24:E5000)</f>
        <v>684562.29430379753</v>
      </c>
    </row>
    <row r="22" spans="1:7" x14ac:dyDescent="0.25">
      <c r="A22" s="60" t="s">
        <v>27</v>
      </c>
      <c r="B22" s="60" t="s">
        <v>28</v>
      </c>
      <c r="C22" s="60" t="s">
        <v>18</v>
      </c>
      <c r="D22" s="60" t="s">
        <v>19</v>
      </c>
      <c r="E22" s="60" t="s">
        <v>35</v>
      </c>
    </row>
    <row r="23" spans="1:7" x14ac:dyDescent="0.25">
      <c r="A23" s="61">
        <f ca="1">B1</f>
        <v>45593</v>
      </c>
      <c r="B23" s="62">
        <f>-B7</f>
        <v>-850000</v>
      </c>
      <c r="C23" s="63" t="str">
        <f ca="1">IF(A23="","",IF(A23&lt;B$13,"",B$12))</f>
        <v/>
      </c>
      <c r="D23" s="64"/>
      <c r="E23" s="64"/>
      <c r="G23" s="65"/>
    </row>
    <row r="24" spans="1:7" x14ac:dyDescent="0.25">
      <c r="A24" s="61">
        <f t="shared" ref="A24:A87" ca="1" si="0">IF(A23="","",IF(EDATE(A23,$B$8)&gt;EDATE(B$9,-$B$8),"",EDATE(A23,$B$8)))</f>
        <v>45685</v>
      </c>
      <c r="B24" s="62">
        <f ca="1">IF(A24="","",IF(C24="",B23,B23+C24))</f>
        <v>-839240.50632911397</v>
      </c>
      <c r="C24" s="63">
        <f ca="1">IF(A24="","",IF(A24&lt;B$13,"",B$12))</f>
        <v>10759.493670886075</v>
      </c>
      <c r="D24" s="63">
        <f ca="1">IF(A24="","",-B23*B$4*(A24-A23)/360)</f>
        <v>9014.7222222222226</v>
      </c>
      <c r="E24" s="63">
        <f ca="1">IF(A24="","",IF(C24="",D24,D24+C24))</f>
        <v>19774.215893108296</v>
      </c>
      <c r="G24" s="65"/>
    </row>
    <row r="25" spans="1:7" x14ac:dyDescent="0.25">
      <c r="A25" s="61">
        <f t="shared" ca="1" si="0"/>
        <v>45775</v>
      </c>
      <c r="B25" s="62">
        <f t="shared" ref="B25:B88" ca="1" si="1">IF(A25="","",IF(C25="",B24,B24+C25))</f>
        <v>-828481.01265822793</v>
      </c>
      <c r="C25" s="63">
        <f t="shared" ref="C25:C88" ca="1" si="2">IF(A25="","",IF(A25&lt;B$13,"",B$12))</f>
        <v>10759.493670886075</v>
      </c>
      <c r="D25" s="63">
        <f t="shared" ref="D25:D88" ca="1" si="3">IF(A25="","",-B24*B$4*(A25-A24)/360)</f>
        <v>8707.1202531645577</v>
      </c>
      <c r="E25" s="63">
        <f t="shared" ref="E25:E88" ca="1" si="4">IF(A25="","",IF(C25="",D25,D25+C25))</f>
        <v>19466.613924050631</v>
      </c>
      <c r="G25" s="65"/>
    </row>
    <row r="26" spans="1:7" x14ac:dyDescent="0.25">
      <c r="A26" s="61">
        <f t="shared" ca="1" si="0"/>
        <v>45866</v>
      </c>
      <c r="B26" s="62">
        <f t="shared" ca="1" si="1"/>
        <v>-817721.5189873419</v>
      </c>
      <c r="C26" s="63">
        <f t="shared" ca="1" si="2"/>
        <v>10759.493670886075</v>
      </c>
      <c r="D26" s="63">
        <f t="shared" ca="1" si="3"/>
        <v>8690.9959563994398</v>
      </c>
      <c r="E26" s="63">
        <f t="shared" ca="1" si="4"/>
        <v>19450.489627285515</v>
      </c>
      <c r="G26" s="65"/>
    </row>
    <row r="27" spans="1:7" x14ac:dyDescent="0.25">
      <c r="A27" s="61">
        <f t="shared" ca="1" si="0"/>
        <v>45958</v>
      </c>
      <c r="B27" s="62">
        <f t="shared" ca="1" si="1"/>
        <v>-806962.02531645587</v>
      </c>
      <c r="C27" s="63">
        <f t="shared" ca="1" si="2"/>
        <v>10759.493670886075</v>
      </c>
      <c r="D27" s="63">
        <f t="shared" ca="1" si="3"/>
        <v>8672.3909985935334</v>
      </c>
      <c r="E27" s="63">
        <f t="shared" ca="1" si="4"/>
        <v>19431.884669479608</v>
      </c>
      <c r="G27" s="65"/>
    </row>
    <row r="28" spans="1:7" x14ac:dyDescent="0.25">
      <c r="A28" s="61">
        <f t="shared" ca="1" si="0"/>
        <v>46050</v>
      </c>
      <c r="B28" s="62">
        <f t="shared" ca="1" si="1"/>
        <v>-796202.53164556983</v>
      </c>
      <c r="C28" s="63">
        <f t="shared" ca="1" si="2"/>
        <v>10759.493670886075</v>
      </c>
      <c r="D28" s="63">
        <f t="shared" ca="1" si="3"/>
        <v>8558.2805907173024</v>
      </c>
      <c r="E28" s="63">
        <f t="shared" ca="1" si="4"/>
        <v>19317.774261603379</v>
      </c>
      <c r="G28" s="65"/>
    </row>
    <row r="29" spans="1:7" x14ac:dyDescent="0.25">
      <c r="A29" s="61">
        <f t="shared" ca="1" si="0"/>
        <v>46140</v>
      </c>
      <c r="B29" s="62">
        <f t="shared" ca="1" si="1"/>
        <v>-785443.0379746838</v>
      </c>
      <c r="C29" s="63">
        <f t="shared" ca="1" si="2"/>
        <v>10759.493670886075</v>
      </c>
      <c r="D29" s="63">
        <f t="shared" ca="1" si="3"/>
        <v>8260.6012658227883</v>
      </c>
      <c r="E29" s="63">
        <f t="shared" ca="1" si="4"/>
        <v>19020.094936708861</v>
      </c>
      <c r="G29" s="65"/>
    </row>
    <row r="30" spans="1:7" x14ac:dyDescent="0.25">
      <c r="A30" s="61">
        <f t="shared" ca="1" si="0"/>
        <v>46231</v>
      </c>
      <c r="B30" s="62">
        <f t="shared" ca="1" si="1"/>
        <v>-774683.54430379777</v>
      </c>
      <c r="C30" s="63">
        <f t="shared" ca="1" si="2"/>
        <v>10759.493670886075</v>
      </c>
      <c r="D30" s="63">
        <f t="shared" ca="1" si="3"/>
        <v>8239.5156469760932</v>
      </c>
      <c r="E30" s="63">
        <f t="shared" ca="1" si="4"/>
        <v>18999.009317862168</v>
      </c>
      <c r="G30" s="65"/>
    </row>
    <row r="31" spans="1:7" x14ac:dyDescent="0.25">
      <c r="A31" s="61">
        <f t="shared" ca="1" si="0"/>
        <v>46323</v>
      </c>
      <c r="B31" s="62">
        <f t="shared" ca="1" si="1"/>
        <v>-763924.05063291173</v>
      </c>
      <c r="C31" s="63">
        <f t="shared" ca="1" si="2"/>
        <v>10759.493670886075</v>
      </c>
      <c r="D31" s="63">
        <f t="shared" ca="1" si="3"/>
        <v>8215.9493670886113</v>
      </c>
      <c r="E31" s="63">
        <f t="shared" ca="1" si="4"/>
        <v>18975.443037974685</v>
      </c>
      <c r="G31" s="65"/>
    </row>
    <row r="32" spans="1:7" x14ac:dyDescent="0.25">
      <c r="A32" s="61">
        <f t="shared" ca="1" si="0"/>
        <v>46415</v>
      </c>
      <c r="B32" s="62">
        <f t="shared" ca="1" si="1"/>
        <v>-753164.5569620257</v>
      </c>
      <c r="C32" s="63">
        <f t="shared" ca="1" si="2"/>
        <v>10759.493670886075</v>
      </c>
      <c r="D32" s="63">
        <f t="shared" ca="1" si="3"/>
        <v>8101.8389592123813</v>
      </c>
      <c r="E32" s="63">
        <f t="shared" ca="1" si="4"/>
        <v>18861.332630098455</v>
      </c>
      <c r="G32" s="65"/>
    </row>
    <row r="33" spans="1:7" x14ac:dyDescent="0.25">
      <c r="A33" s="61">
        <f t="shared" ca="1" si="0"/>
        <v>46505</v>
      </c>
      <c r="B33" s="62">
        <f t="shared" ca="1" si="1"/>
        <v>-742405.06329113967</v>
      </c>
      <c r="C33" s="63">
        <f t="shared" ca="1" si="2"/>
        <v>10759.493670886075</v>
      </c>
      <c r="D33" s="63">
        <f t="shared" ca="1" si="3"/>
        <v>7814.0822784810171</v>
      </c>
      <c r="E33" s="63">
        <f t="shared" ca="1" si="4"/>
        <v>18573.575949367092</v>
      </c>
      <c r="G33" s="65"/>
    </row>
    <row r="34" spans="1:7" x14ac:dyDescent="0.25">
      <c r="A34" s="61">
        <f t="shared" ca="1" si="0"/>
        <v>46596</v>
      </c>
      <c r="B34" s="62">
        <f t="shared" ca="1" si="1"/>
        <v>-731645.56962025363</v>
      </c>
      <c r="C34" s="63">
        <f t="shared" ca="1" si="2"/>
        <v>10759.493670886075</v>
      </c>
      <c r="D34" s="63">
        <f t="shared" ca="1" si="3"/>
        <v>7788.0353375527475</v>
      </c>
      <c r="E34" s="63">
        <f t="shared" ca="1" si="4"/>
        <v>18547.529008438822</v>
      </c>
      <c r="G34" s="65"/>
    </row>
    <row r="35" spans="1:7" x14ac:dyDescent="0.25">
      <c r="A35" s="61">
        <f t="shared" ca="1" si="0"/>
        <v>46688</v>
      </c>
      <c r="B35" s="62">
        <f t="shared" ca="1" si="1"/>
        <v>-720886.0759493676</v>
      </c>
      <c r="C35" s="63">
        <f t="shared" ca="1" si="2"/>
        <v>10759.493670886075</v>
      </c>
      <c r="D35" s="63">
        <f t="shared" ca="1" si="3"/>
        <v>7759.5077355836893</v>
      </c>
      <c r="E35" s="63">
        <f t="shared" ca="1" si="4"/>
        <v>18519.001406469764</v>
      </c>
      <c r="G35" s="65"/>
    </row>
    <row r="36" spans="1:7" x14ac:dyDescent="0.25">
      <c r="A36" s="61">
        <f t="shared" ca="1" si="0"/>
        <v>46780</v>
      </c>
      <c r="B36" s="62">
        <f t="shared" ca="1" si="1"/>
        <v>-710126.58227848157</v>
      </c>
      <c r="C36" s="63">
        <f t="shared" ca="1" si="2"/>
        <v>10759.493670886075</v>
      </c>
      <c r="D36" s="63">
        <f t="shared" ca="1" si="3"/>
        <v>7645.3973277074592</v>
      </c>
      <c r="E36" s="63">
        <f t="shared" ca="1" si="4"/>
        <v>18404.890998593535</v>
      </c>
      <c r="G36" s="65"/>
    </row>
    <row r="37" spans="1:7" x14ac:dyDescent="0.25">
      <c r="A37" s="61">
        <f t="shared" ca="1" si="0"/>
        <v>46871</v>
      </c>
      <c r="B37" s="62">
        <f t="shared" ca="1" si="1"/>
        <v>-699367.08860759553</v>
      </c>
      <c r="C37" s="63">
        <f t="shared" ca="1" si="2"/>
        <v>10759.493670886075</v>
      </c>
      <c r="D37" s="63">
        <f t="shared" ca="1" si="3"/>
        <v>7449.4251054852384</v>
      </c>
      <c r="E37" s="63">
        <f t="shared" ca="1" si="4"/>
        <v>18208.918776371313</v>
      </c>
      <c r="G37" s="65"/>
    </row>
    <row r="38" spans="1:7" x14ac:dyDescent="0.25">
      <c r="A38" s="61">
        <f t="shared" ca="1" si="0"/>
        <v>46962</v>
      </c>
      <c r="B38" s="62">
        <f t="shared" ca="1" si="1"/>
        <v>-688607.5949367095</v>
      </c>
      <c r="C38" s="63">
        <f t="shared" ca="1" si="2"/>
        <v>10759.493670886075</v>
      </c>
      <c r="D38" s="63">
        <f t="shared" ca="1" si="3"/>
        <v>7336.5550281294027</v>
      </c>
      <c r="E38" s="63">
        <f t="shared" ca="1" si="4"/>
        <v>18096.048699015479</v>
      </c>
      <c r="G38" s="65"/>
    </row>
    <row r="39" spans="1:7" x14ac:dyDescent="0.25">
      <c r="A39" s="61">
        <f t="shared" ca="1" si="0"/>
        <v>47054</v>
      </c>
      <c r="B39" s="62">
        <f t="shared" ca="1" si="1"/>
        <v>-677848.10126582347</v>
      </c>
      <c r="C39" s="63">
        <f t="shared" ca="1" si="2"/>
        <v>10759.493670886075</v>
      </c>
      <c r="D39" s="63">
        <f t="shared" ca="1" si="3"/>
        <v>7303.0661040787691</v>
      </c>
      <c r="E39" s="63">
        <f t="shared" ca="1" si="4"/>
        <v>18062.559774964844</v>
      </c>
      <c r="G39" s="65"/>
    </row>
    <row r="40" spans="1:7" x14ac:dyDescent="0.25">
      <c r="A40" s="61">
        <f t="shared" ca="1" si="0"/>
        <v>47146</v>
      </c>
      <c r="B40" s="62">
        <f t="shared" ca="1" si="1"/>
        <v>-667088.60759493744</v>
      </c>
      <c r="C40" s="63">
        <f t="shared" ca="1" si="2"/>
        <v>10759.493670886075</v>
      </c>
      <c r="D40" s="63">
        <f t="shared" ca="1" si="3"/>
        <v>7188.955696202539</v>
      </c>
      <c r="E40" s="63">
        <f t="shared" ca="1" si="4"/>
        <v>17948.449367088615</v>
      </c>
      <c r="G40" s="65"/>
    </row>
    <row r="41" spans="1:7" x14ac:dyDescent="0.25">
      <c r="A41" s="61">
        <f t="shared" ca="1" si="0"/>
        <v>47236</v>
      </c>
      <c r="B41" s="62">
        <f t="shared" ca="1" si="1"/>
        <v>-656329.1139240514</v>
      </c>
      <c r="C41" s="63">
        <f t="shared" ca="1" si="2"/>
        <v>10759.493670886075</v>
      </c>
      <c r="D41" s="63">
        <f t="shared" ca="1" si="3"/>
        <v>6921.0443037974765</v>
      </c>
      <c r="E41" s="63">
        <f t="shared" ca="1" si="4"/>
        <v>17680.537974683553</v>
      </c>
      <c r="G41" s="65"/>
    </row>
    <row r="42" spans="1:7" x14ac:dyDescent="0.25">
      <c r="A42" s="61">
        <f t="shared" ca="1" si="0"/>
        <v>47327</v>
      </c>
      <c r="B42" s="62">
        <f t="shared" ca="1" si="1"/>
        <v>-645569.62025316537</v>
      </c>
      <c r="C42" s="63">
        <f t="shared" ca="1" si="2"/>
        <v>10759.493670886075</v>
      </c>
      <c r="D42" s="63">
        <f t="shared" ca="1" si="3"/>
        <v>6885.074718706056</v>
      </c>
      <c r="E42" s="63">
        <f t="shared" ca="1" si="4"/>
        <v>17644.568389592132</v>
      </c>
      <c r="G42" s="65"/>
    </row>
    <row r="43" spans="1:7" x14ac:dyDescent="0.25">
      <c r="A43" s="61">
        <f t="shared" ca="1" si="0"/>
        <v>47419</v>
      </c>
      <c r="B43" s="62">
        <f t="shared" ca="1" si="1"/>
        <v>-634810.12658227934</v>
      </c>
      <c r="C43" s="63">
        <f t="shared" ca="1" si="2"/>
        <v>10759.493670886075</v>
      </c>
      <c r="D43" s="63">
        <f t="shared" ca="1" si="3"/>
        <v>6846.6244725738488</v>
      </c>
      <c r="E43" s="63">
        <f t="shared" ca="1" si="4"/>
        <v>17606.118143459924</v>
      </c>
      <c r="G43" s="65"/>
    </row>
    <row r="44" spans="1:7" x14ac:dyDescent="0.25">
      <c r="A44" s="61">
        <f t="shared" ca="1" si="0"/>
        <v>47511</v>
      </c>
      <c r="B44" s="62">
        <f t="shared" ca="1" si="1"/>
        <v>-624050.6329113933</v>
      </c>
      <c r="C44" s="63">
        <f t="shared" ca="1" si="2"/>
        <v>10759.493670886075</v>
      </c>
      <c r="D44" s="63">
        <f t="shared" ca="1" si="3"/>
        <v>6732.5140646976188</v>
      </c>
      <c r="E44" s="63">
        <f t="shared" ca="1" si="4"/>
        <v>17492.007735583695</v>
      </c>
      <c r="G44" s="65"/>
    </row>
    <row r="45" spans="1:7" x14ac:dyDescent="0.25">
      <c r="A45" s="61">
        <f t="shared" ca="1" si="0"/>
        <v>47601</v>
      </c>
      <c r="B45" s="62">
        <f t="shared" ca="1" si="1"/>
        <v>-613291.13924050727</v>
      </c>
      <c r="C45" s="63">
        <f t="shared" ca="1" si="2"/>
        <v>10759.493670886075</v>
      </c>
      <c r="D45" s="63">
        <f t="shared" ca="1" si="3"/>
        <v>6474.5253164557071</v>
      </c>
      <c r="E45" s="63">
        <f t="shared" ca="1" si="4"/>
        <v>17234.018987341784</v>
      </c>
      <c r="G45" s="65"/>
    </row>
    <row r="46" spans="1:7" x14ac:dyDescent="0.25">
      <c r="A46" s="61">
        <f t="shared" ca="1" si="0"/>
        <v>47692</v>
      </c>
      <c r="B46" s="62">
        <f t="shared" ca="1" si="1"/>
        <v>-602531.64556962124</v>
      </c>
      <c r="C46" s="63">
        <f t="shared" ca="1" si="2"/>
        <v>10759.493670886075</v>
      </c>
      <c r="D46" s="63">
        <f t="shared" ca="1" si="3"/>
        <v>6433.5944092827103</v>
      </c>
      <c r="E46" s="63">
        <f t="shared" ca="1" si="4"/>
        <v>17193.088080168785</v>
      </c>
      <c r="G46" s="65"/>
    </row>
    <row r="47" spans="1:7" x14ac:dyDescent="0.25">
      <c r="A47" s="61">
        <f t="shared" ca="1" si="0"/>
        <v>47784</v>
      </c>
      <c r="B47" s="62">
        <f t="shared" ca="1" si="1"/>
        <v>-591772.1518987352</v>
      </c>
      <c r="C47" s="63">
        <f t="shared" ca="1" si="2"/>
        <v>10759.493670886075</v>
      </c>
      <c r="D47" s="63">
        <f t="shared" ca="1" si="3"/>
        <v>6390.1828410689277</v>
      </c>
      <c r="E47" s="63">
        <f t="shared" ca="1" si="4"/>
        <v>17149.676511955004</v>
      </c>
      <c r="G47" s="65"/>
    </row>
    <row r="48" spans="1:7" x14ac:dyDescent="0.25">
      <c r="A48" s="61">
        <f t="shared" ca="1" si="0"/>
        <v>47876</v>
      </c>
      <c r="B48" s="62">
        <f t="shared" ca="1" si="1"/>
        <v>-581012.65822784917</v>
      </c>
      <c r="C48" s="63">
        <f t="shared" ca="1" si="2"/>
        <v>10759.493670886075</v>
      </c>
      <c r="D48" s="63">
        <f t="shared" ca="1" si="3"/>
        <v>6276.0724331926986</v>
      </c>
      <c r="E48" s="63">
        <f t="shared" ca="1" si="4"/>
        <v>17035.566104078775</v>
      </c>
      <c r="G48" s="65"/>
    </row>
    <row r="49" spans="1:7" x14ac:dyDescent="0.25">
      <c r="A49" s="61">
        <f t="shared" ca="1" si="0"/>
        <v>47966</v>
      </c>
      <c r="B49" s="62">
        <f t="shared" ca="1" si="1"/>
        <v>-570253.16455696314</v>
      </c>
      <c r="C49" s="63">
        <f t="shared" ca="1" si="2"/>
        <v>10759.493670886075</v>
      </c>
      <c r="D49" s="63">
        <f t="shared" ca="1" si="3"/>
        <v>6028.0063291139359</v>
      </c>
      <c r="E49" s="63">
        <f t="shared" ca="1" si="4"/>
        <v>16787.500000000011</v>
      </c>
      <c r="G49" s="65"/>
    </row>
    <row r="50" spans="1:7" x14ac:dyDescent="0.25">
      <c r="A50" s="61">
        <f t="shared" ca="1" si="0"/>
        <v>48057</v>
      </c>
      <c r="B50" s="62">
        <f t="shared" ca="1" si="1"/>
        <v>-559493.6708860771</v>
      </c>
      <c r="C50" s="63">
        <f t="shared" ca="1" si="2"/>
        <v>10759.493670886075</v>
      </c>
      <c r="D50" s="63">
        <f t="shared" ca="1" si="3"/>
        <v>5982.1140998593646</v>
      </c>
      <c r="E50" s="63">
        <f t="shared" ca="1" si="4"/>
        <v>16741.607770745439</v>
      </c>
      <c r="G50" s="65"/>
    </row>
    <row r="51" spans="1:7" x14ac:dyDescent="0.25">
      <c r="A51" s="61">
        <f t="shared" ca="1" si="0"/>
        <v>48149</v>
      </c>
      <c r="B51" s="62">
        <f t="shared" ca="1" si="1"/>
        <v>-548734.17721519107</v>
      </c>
      <c r="C51" s="63">
        <f t="shared" ca="1" si="2"/>
        <v>10759.493670886075</v>
      </c>
      <c r="D51" s="63">
        <f t="shared" ca="1" si="3"/>
        <v>5933.7412095640075</v>
      </c>
      <c r="E51" s="63">
        <f t="shared" ca="1" si="4"/>
        <v>16693.234880450083</v>
      </c>
      <c r="G51" s="65"/>
    </row>
    <row r="52" spans="1:7" x14ac:dyDescent="0.25">
      <c r="A52" s="61">
        <f t="shared" ca="1" si="0"/>
        <v>48241</v>
      </c>
      <c r="B52" s="62">
        <f t="shared" ca="1" si="1"/>
        <v>-537974.68354430504</v>
      </c>
      <c r="C52" s="63">
        <f t="shared" ca="1" si="2"/>
        <v>10759.493670886075</v>
      </c>
      <c r="D52" s="63">
        <f t="shared" ca="1" si="3"/>
        <v>5819.6308016877774</v>
      </c>
      <c r="E52" s="63">
        <f t="shared" ca="1" si="4"/>
        <v>16579.124472573851</v>
      </c>
      <c r="G52" s="65"/>
    </row>
    <row r="53" spans="1:7" x14ac:dyDescent="0.25">
      <c r="A53" s="61">
        <f t="shared" ca="1" si="0"/>
        <v>48332</v>
      </c>
      <c r="B53" s="62">
        <f t="shared" ca="1" si="1"/>
        <v>-527215.189873419</v>
      </c>
      <c r="C53" s="63">
        <f t="shared" ca="1" si="2"/>
        <v>10759.493670886075</v>
      </c>
      <c r="D53" s="63">
        <f t="shared" ca="1" si="3"/>
        <v>5643.5038677918556</v>
      </c>
      <c r="E53" s="63">
        <f t="shared" ca="1" si="4"/>
        <v>16402.99753867793</v>
      </c>
      <c r="G53" s="65"/>
    </row>
    <row r="54" spans="1:7" x14ac:dyDescent="0.25">
      <c r="A54" s="61">
        <f t="shared" ca="1" si="0"/>
        <v>48423</v>
      </c>
      <c r="B54" s="62">
        <f t="shared" ca="1" si="1"/>
        <v>-516455.69620253291</v>
      </c>
      <c r="C54" s="63">
        <f t="shared" ca="1" si="2"/>
        <v>10759.493670886075</v>
      </c>
      <c r="D54" s="63">
        <f t="shared" ca="1" si="3"/>
        <v>5530.6337904360189</v>
      </c>
      <c r="E54" s="63">
        <f t="shared" ca="1" si="4"/>
        <v>16290.127461322094</v>
      </c>
      <c r="G54" s="65"/>
    </row>
    <row r="55" spans="1:7" x14ac:dyDescent="0.25">
      <c r="A55" s="61">
        <f t="shared" ca="1" si="0"/>
        <v>48515</v>
      </c>
      <c r="B55" s="62">
        <f t="shared" ca="1" si="1"/>
        <v>-505696.20253164682</v>
      </c>
      <c r="C55" s="63">
        <f t="shared" ca="1" si="2"/>
        <v>10759.493670886075</v>
      </c>
      <c r="D55" s="63">
        <f t="shared" ca="1" si="3"/>
        <v>5477.2995780590854</v>
      </c>
      <c r="E55" s="63">
        <f t="shared" ca="1" si="4"/>
        <v>16236.79324894516</v>
      </c>
      <c r="G55" s="65"/>
    </row>
    <row r="56" spans="1:7" x14ac:dyDescent="0.25">
      <c r="A56" s="61">
        <f t="shared" ca="1" si="0"/>
        <v>48607</v>
      </c>
      <c r="B56" s="62">
        <f t="shared" ca="1" si="1"/>
        <v>-494936.70886076073</v>
      </c>
      <c r="C56" s="63">
        <f t="shared" ca="1" si="2"/>
        <v>10759.493670886075</v>
      </c>
      <c r="D56" s="63">
        <f t="shared" ca="1" si="3"/>
        <v>5363.1891701828545</v>
      </c>
      <c r="E56" s="63">
        <f t="shared" ca="1" si="4"/>
        <v>16122.68284106893</v>
      </c>
      <c r="G56" s="65"/>
    </row>
    <row r="57" spans="1:7" x14ac:dyDescent="0.25">
      <c r="A57" s="61">
        <f t="shared" ca="1" si="0"/>
        <v>48697</v>
      </c>
      <c r="B57" s="62">
        <f t="shared" ca="1" si="1"/>
        <v>-484177.21518987464</v>
      </c>
      <c r="C57" s="63">
        <f t="shared" ca="1" si="2"/>
        <v>10759.493670886075</v>
      </c>
      <c r="D57" s="63">
        <f t="shared" ca="1" si="3"/>
        <v>5134.9683544303925</v>
      </c>
      <c r="E57" s="63">
        <f t="shared" ca="1" si="4"/>
        <v>15894.462025316468</v>
      </c>
      <c r="G57" s="65"/>
    </row>
    <row r="58" spans="1:7" x14ac:dyDescent="0.25">
      <c r="A58" s="61">
        <f t="shared" ca="1" si="0"/>
        <v>48788</v>
      </c>
      <c r="B58" s="62">
        <f t="shared" ca="1" si="1"/>
        <v>-473417.72151898855</v>
      </c>
      <c r="C58" s="63">
        <f t="shared" ca="1" si="2"/>
        <v>10759.493670886075</v>
      </c>
      <c r="D58" s="63">
        <f t="shared" ca="1" si="3"/>
        <v>5079.1534810126705</v>
      </c>
      <c r="E58" s="63">
        <f t="shared" ca="1" si="4"/>
        <v>15838.647151898746</v>
      </c>
      <c r="G58" s="65"/>
    </row>
    <row r="59" spans="1:7" x14ac:dyDescent="0.25">
      <c r="A59" s="61">
        <f t="shared" ca="1" si="0"/>
        <v>48880</v>
      </c>
      <c r="B59" s="62">
        <f t="shared" ca="1" si="1"/>
        <v>-462658.22784810246</v>
      </c>
      <c r="C59" s="63">
        <f t="shared" ca="1" si="2"/>
        <v>10759.493670886075</v>
      </c>
      <c r="D59" s="63">
        <f t="shared" ca="1" si="3"/>
        <v>5020.8579465541616</v>
      </c>
      <c r="E59" s="63">
        <f t="shared" ca="1" si="4"/>
        <v>15780.351617440236</v>
      </c>
      <c r="G59" s="65"/>
    </row>
    <row r="60" spans="1:7" x14ac:dyDescent="0.25">
      <c r="A60" s="61">
        <f t="shared" ca="1" si="0"/>
        <v>48972</v>
      </c>
      <c r="B60" s="62">
        <f t="shared" ca="1" si="1"/>
        <v>-451898.73417721636</v>
      </c>
      <c r="C60" s="63">
        <f t="shared" ca="1" si="2"/>
        <v>10759.493670886075</v>
      </c>
      <c r="D60" s="63">
        <f t="shared" ca="1" si="3"/>
        <v>4906.7475386779306</v>
      </c>
      <c r="E60" s="63">
        <f t="shared" ca="1" si="4"/>
        <v>15666.241209564007</v>
      </c>
      <c r="G60" s="65"/>
    </row>
    <row r="61" spans="1:7" x14ac:dyDescent="0.25">
      <c r="A61" s="61">
        <f t="shared" ca="1" si="0"/>
        <v>49062</v>
      </c>
      <c r="B61" s="62">
        <f t="shared" ca="1" si="1"/>
        <v>-441139.24050633027</v>
      </c>
      <c r="C61" s="63">
        <f t="shared" ca="1" si="2"/>
        <v>10759.493670886075</v>
      </c>
      <c r="D61" s="63">
        <f t="shared" ca="1" si="3"/>
        <v>4688.4493670886204</v>
      </c>
      <c r="E61" s="63">
        <f t="shared" ca="1" si="4"/>
        <v>15447.943037974695</v>
      </c>
      <c r="G61" s="65"/>
    </row>
    <row r="62" spans="1:7" x14ac:dyDescent="0.25">
      <c r="A62" s="61">
        <f t="shared" ca="1" si="0"/>
        <v>49153</v>
      </c>
      <c r="B62" s="62">
        <f t="shared" ca="1" si="1"/>
        <v>-430379.74683544418</v>
      </c>
      <c r="C62" s="63">
        <f t="shared" ca="1" si="2"/>
        <v>10759.493670886075</v>
      </c>
      <c r="D62" s="63">
        <f t="shared" ca="1" si="3"/>
        <v>4627.6731715893238</v>
      </c>
      <c r="E62" s="63">
        <f t="shared" ca="1" si="4"/>
        <v>15387.166842475399</v>
      </c>
      <c r="G62" s="65"/>
    </row>
    <row r="63" spans="1:7" x14ac:dyDescent="0.25">
      <c r="A63" s="61" t="str">
        <f t="shared" ca="1" si="0"/>
        <v/>
      </c>
      <c r="B63" s="62" t="str">
        <f t="shared" ca="1" si="1"/>
        <v/>
      </c>
      <c r="C63" s="63" t="str">
        <f t="shared" ca="1" si="2"/>
        <v/>
      </c>
      <c r="D63" s="63" t="str">
        <f t="shared" ca="1" si="3"/>
        <v/>
      </c>
      <c r="E63" s="63" t="str">
        <f t="shared" ca="1" si="4"/>
        <v/>
      </c>
      <c r="G63" s="65"/>
    </row>
    <row r="64" spans="1:7" x14ac:dyDescent="0.25">
      <c r="A64" s="61" t="str">
        <f t="shared" ca="1" si="0"/>
        <v/>
      </c>
      <c r="B64" s="62" t="str">
        <f t="shared" ca="1" si="1"/>
        <v/>
      </c>
      <c r="C64" s="63" t="str">
        <f t="shared" ca="1" si="2"/>
        <v/>
      </c>
      <c r="D64" s="63" t="str">
        <f t="shared" ca="1" si="3"/>
        <v/>
      </c>
      <c r="E64" s="63" t="str">
        <f t="shared" ca="1" si="4"/>
        <v/>
      </c>
      <c r="G64" s="65"/>
    </row>
    <row r="65" spans="1:7" x14ac:dyDescent="0.25">
      <c r="A65" s="61" t="str">
        <f t="shared" ca="1" si="0"/>
        <v/>
      </c>
      <c r="B65" s="62" t="str">
        <f t="shared" ca="1" si="1"/>
        <v/>
      </c>
      <c r="C65" s="63" t="str">
        <f t="shared" ca="1" si="2"/>
        <v/>
      </c>
      <c r="D65" s="63" t="str">
        <f t="shared" ca="1" si="3"/>
        <v/>
      </c>
      <c r="E65" s="63" t="str">
        <f t="shared" ca="1" si="4"/>
        <v/>
      </c>
      <c r="G65" s="65"/>
    </row>
    <row r="66" spans="1:7" x14ac:dyDescent="0.25">
      <c r="A66" s="61" t="str">
        <f t="shared" ca="1" si="0"/>
        <v/>
      </c>
      <c r="B66" s="62" t="str">
        <f t="shared" ca="1" si="1"/>
        <v/>
      </c>
      <c r="C66" s="63" t="str">
        <f t="shared" ca="1" si="2"/>
        <v/>
      </c>
      <c r="D66" s="63" t="str">
        <f t="shared" ca="1" si="3"/>
        <v/>
      </c>
      <c r="E66" s="63" t="str">
        <f t="shared" ca="1" si="4"/>
        <v/>
      </c>
      <c r="G66" s="65"/>
    </row>
    <row r="67" spans="1:7" x14ac:dyDescent="0.25">
      <c r="A67" s="61" t="str">
        <f t="shared" ca="1" si="0"/>
        <v/>
      </c>
      <c r="B67" s="62" t="str">
        <f t="shared" ca="1" si="1"/>
        <v/>
      </c>
      <c r="C67" s="63" t="str">
        <f t="shared" ca="1" si="2"/>
        <v/>
      </c>
      <c r="D67" s="63" t="str">
        <f t="shared" ca="1" si="3"/>
        <v/>
      </c>
      <c r="E67" s="63" t="str">
        <f t="shared" ca="1" si="4"/>
        <v/>
      </c>
      <c r="G67" s="65"/>
    </row>
    <row r="68" spans="1:7" x14ac:dyDescent="0.25">
      <c r="A68" s="61" t="str">
        <f t="shared" ca="1" si="0"/>
        <v/>
      </c>
      <c r="B68" s="62" t="str">
        <f t="shared" ca="1" si="1"/>
        <v/>
      </c>
      <c r="C68" s="63" t="str">
        <f t="shared" ca="1" si="2"/>
        <v/>
      </c>
      <c r="D68" s="63" t="str">
        <f t="shared" ca="1" si="3"/>
        <v/>
      </c>
      <c r="E68" s="63" t="str">
        <f t="shared" ca="1" si="4"/>
        <v/>
      </c>
      <c r="G68" s="65"/>
    </row>
    <row r="69" spans="1:7" x14ac:dyDescent="0.25">
      <c r="A69" s="61" t="str">
        <f t="shared" ca="1" si="0"/>
        <v/>
      </c>
      <c r="B69" s="62" t="str">
        <f t="shared" ca="1" si="1"/>
        <v/>
      </c>
      <c r="C69" s="63" t="str">
        <f t="shared" ca="1" si="2"/>
        <v/>
      </c>
      <c r="D69" s="63" t="str">
        <f t="shared" ca="1" si="3"/>
        <v/>
      </c>
      <c r="E69" s="63" t="str">
        <f t="shared" ca="1" si="4"/>
        <v/>
      </c>
      <c r="G69" s="65"/>
    </row>
    <row r="70" spans="1:7" x14ac:dyDescent="0.25">
      <c r="A70" s="61" t="str">
        <f t="shared" ca="1" si="0"/>
        <v/>
      </c>
      <c r="B70" s="62" t="str">
        <f t="shared" ca="1" si="1"/>
        <v/>
      </c>
      <c r="C70" s="63" t="str">
        <f t="shared" ca="1" si="2"/>
        <v/>
      </c>
      <c r="D70" s="63" t="str">
        <f t="shared" ca="1" si="3"/>
        <v/>
      </c>
      <c r="E70" s="63" t="str">
        <f t="shared" ca="1" si="4"/>
        <v/>
      </c>
      <c r="G70" s="65"/>
    </row>
    <row r="71" spans="1:7" x14ac:dyDescent="0.25">
      <c r="A71" s="61" t="str">
        <f t="shared" ca="1" si="0"/>
        <v/>
      </c>
      <c r="B71" s="62" t="str">
        <f t="shared" ca="1" si="1"/>
        <v/>
      </c>
      <c r="C71" s="63" t="str">
        <f t="shared" ca="1" si="2"/>
        <v/>
      </c>
      <c r="D71" s="63" t="str">
        <f t="shared" ca="1" si="3"/>
        <v/>
      </c>
      <c r="E71" s="63" t="str">
        <f t="shared" ca="1" si="4"/>
        <v/>
      </c>
      <c r="G71" s="65"/>
    </row>
    <row r="72" spans="1:7" x14ac:dyDescent="0.25">
      <c r="A72" s="61" t="str">
        <f t="shared" ca="1" si="0"/>
        <v/>
      </c>
      <c r="B72" s="62" t="str">
        <f t="shared" ca="1" si="1"/>
        <v/>
      </c>
      <c r="C72" s="63" t="str">
        <f t="shared" ca="1" si="2"/>
        <v/>
      </c>
      <c r="D72" s="63" t="str">
        <f t="shared" ca="1" si="3"/>
        <v/>
      </c>
      <c r="E72" s="63" t="str">
        <f t="shared" ca="1" si="4"/>
        <v/>
      </c>
      <c r="G72" s="65"/>
    </row>
    <row r="73" spans="1:7" x14ac:dyDescent="0.25">
      <c r="A73" s="61" t="str">
        <f t="shared" ca="1" si="0"/>
        <v/>
      </c>
      <c r="B73" s="62" t="str">
        <f t="shared" ca="1" si="1"/>
        <v/>
      </c>
      <c r="C73" s="63" t="str">
        <f t="shared" ca="1" si="2"/>
        <v/>
      </c>
      <c r="D73" s="63" t="str">
        <f t="shared" ca="1" si="3"/>
        <v/>
      </c>
      <c r="E73" s="63" t="str">
        <f t="shared" ca="1" si="4"/>
        <v/>
      </c>
      <c r="G73" s="65"/>
    </row>
    <row r="74" spans="1:7" x14ac:dyDescent="0.25">
      <c r="A74" s="61" t="str">
        <f t="shared" ca="1" si="0"/>
        <v/>
      </c>
      <c r="B74" s="62" t="str">
        <f t="shared" ca="1" si="1"/>
        <v/>
      </c>
      <c r="C74" s="63" t="str">
        <f t="shared" ca="1" si="2"/>
        <v/>
      </c>
      <c r="D74" s="63" t="str">
        <f t="shared" ca="1" si="3"/>
        <v/>
      </c>
      <c r="E74" s="63" t="str">
        <f t="shared" ca="1" si="4"/>
        <v/>
      </c>
      <c r="G74" s="65"/>
    </row>
    <row r="75" spans="1:7" x14ac:dyDescent="0.25">
      <c r="A75" s="61" t="str">
        <f t="shared" ca="1" si="0"/>
        <v/>
      </c>
      <c r="B75" s="62" t="str">
        <f t="shared" ca="1" si="1"/>
        <v/>
      </c>
      <c r="C75" s="63" t="str">
        <f t="shared" ca="1" si="2"/>
        <v/>
      </c>
      <c r="D75" s="63" t="str">
        <f t="shared" ca="1" si="3"/>
        <v/>
      </c>
      <c r="E75" s="63" t="str">
        <f t="shared" ca="1" si="4"/>
        <v/>
      </c>
      <c r="G75" s="65"/>
    </row>
    <row r="76" spans="1:7" x14ac:dyDescent="0.25">
      <c r="A76" s="61" t="str">
        <f t="shared" ca="1" si="0"/>
        <v/>
      </c>
      <c r="B76" s="62" t="str">
        <f t="shared" ca="1" si="1"/>
        <v/>
      </c>
      <c r="C76" s="63" t="str">
        <f t="shared" ca="1" si="2"/>
        <v/>
      </c>
      <c r="D76" s="63" t="str">
        <f t="shared" ca="1" si="3"/>
        <v/>
      </c>
      <c r="E76" s="63" t="str">
        <f t="shared" ca="1" si="4"/>
        <v/>
      </c>
      <c r="G76" s="65"/>
    </row>
    <row r="77" spans="1:7" x14ac:dyDescent="0.25">
      <c r="A77" s="61" t="str">
        <f t="shared" ca="1" si="0"/>
        <v/>
      </c>
      <c r="B77" s="62" t="str">
        <f t="shared" ca="1" si="1"/>
        <v/>
      </c>
      <c r="C77" s="63" t="str">
        <f t="shared" ca="1" si="2"/>
        <v/>
      </c>
      <c r="D77" s="63" t="str">
        <f t="shared" ca="1" si="3"/>
        <v/>
      </c>
      <c r="E77" s="63" t="str">
        <f t="shared" ca="1" si="4"/>
        <v/>
      </c>
      <c r="G77" s="65"/>
    </row>
    <row r="78" spans="1:7" x14ac:dyDescent="0.25">
      <c r="A78" s="61" t="str">
        <f t="shared" ca="1" si="0"/>
        <v/>
      </c>
      <c r="B78" s="62" t="str">
        <f t="shared" ca="1" si="1"/>
        <v/>
      </c>
      <c r="C78" s="63" t="str">
        <f t="shared" ca="1" si="2"/>
        <v/>
      </c>
      <c r="D78" s="63" t="str">
        <f t="shared" ca="1" si="3"/>
        <v/>
      </c>
      <c r="E78" s="63" t="str">
        <f t="shared" ca="1" si="4"/>
        <v/>
      </c>
      <c r="G78" s="65"/>
    </row>
    <row r="79" spans="1:7" x14ac:dyDescent="0.25">
      <c r="A79" s="61" t="str">
        <f t="shared" ca="1" si="0"/>
        <v/>
      </c>
      <c r="B79" s="62" t="str">
        <f t="shared" ca="1" si="1"/>
        <v/>
      </c>
      <c r="C79" s="63" t="str">
        <f t="shared" ca="1" si="2"/>
        <v/>
      </c>
      <c r="D79" s="63" t="str">
        <f t="shared" ca="1" si="3"/>
        <v/>
      </c>
      <c r="E79" s="63" t="str">
        <f t="shared" ca="1" si="4"/>
        <v/>
      </c>
      <c r="G79" s="65"/>
    </row>
    <row r="80" spans="1:7" x14ac:dyDescent="0.25">
      <c r="A80" s="61" t="str">
        <f t="shared" ca="1" si="0"/>
        <v/>
      </c>
      <c r="B80" s="62" t="str">
        <f t="shared" ca="1" si="1"/>
        <v/>
      </c>
      <c r="C80" s="63" t="str">
        <f t="shared" ca="1" si="2"/>
        <v/>
      </c>
      <c r="D80" s="63" t="str">
        <f t="shared" ca="1" si="3"/>
        <v/>
      </c>
      <c r="E80" s="63" t="str">
        <f t="shared" ca="1" si="4"/>
        <v/>
      </c>
      <c r="G80" s="65"/>
    </row>
    <row r="81" spans="1:7" x14ac:dyDescent="0.25">
      <c r="A81" s="61" t="str">
        <f t="shared" ca="1" si="0"/>
        <v/>
      </c>
      <c r="B81" s="62" t="str">
        <f t="shared" ca="1" si="1"/>
        <v/>
      </c>
      <c r="C81" s="63" t="str">
        <f t="shared" ca="1" si="2"/>
        <v/>
      </c>
      <c r="D81" s="63" t="str">
        <f t="shared" ca="1" si="3"/>
        <v/>
      </c>
      <c r="E81" s="63" t="str">
        <f t="shared" ca="1" si="4"/>
        <v/>
      </c>
      <c r="G81" s="65"/>
    </row>
    <row r="82" spans="1:7" x14ac:dyDescent="0.25">
      <c r="A82" s="61" t="str">
        <f t="shared" ca="1" si="0"/>
        <v/>
      </c>
      <c r="B82" s="62" t="str">
        <f t="shared" ca="1" si="1"/>
        <v/>
      </c>
      <c r="C82" s="63" t="str">
        <f t="shared" ca="1" si="2"/>
        <v/>
      </c>
      <c r="D82" s="63" t="str">
        <f t="shared" ca="1" si="3"/>
        <v/>
      </c>
      <c r="E82" s="63" t="str">
        <f t="shared" ca="1" si="4"/>
        <v/>
      </c>
      <c r="G82" s="65"/>
    </row>
    <row r="83" spans="1:7" x14ac:dyDescent="0.25">
      <c r="A83" s="61" t="str">
        <f t="shared" ca="1" si="0"/>
        <v/>
      </c>
      <c r="B83" s="62" t="str">
        <f t="shared" ca="1" si="1"/>
        <v/>
      </c>
      <c r="C83" s="63" t="str">
        <f t="shared" ca="1" si="2"/>
        <v/>
      </c>
      <c r="D83" s="63" t="str">
        <f t="shared" ca="1" si="3"/>
        <v/>
      </c>
      <c r="E83" s="63" t="str">
        <f t="shared" ca="1" si="4"/>
        <v/>
      </c>
      <c r="G83" s="65"/>
    </row>
    <row r="84" spans="1:7" x14ac:dyDescent="0.25">
      <c r="A84" s="61" t="str">
        <f t="shared" ca="1" si="0"/>
        <v/>
      </c>
      <c r="B84" s="62" t="str">
        <f t="shared" ca="1" si="1"/>
        <v/>
      </c>
      <c r="C84" s="63" t="str">
        <f t="shared" ca="1" si="2"/>
        <v/>
      </c>
      <c r="D84" s="63" t="str">
        <f t="shared" ca="1" si="3"/>
        <v/>
      </c>
      <c r="E84" s="63" t="str">
        <f t="shared" ca="1" si="4"/>
        <v/>
      </c>
      <c r="G84" s="65"/>
    </row>
    <row r="85" spans="1:7" x14ac:dyDescent="0.25">
      <c r="A85" s="61" t="str">
        <f t="shared" ca="1" si="0"/>
        <v/>
      </c>
      <c r="B85" s="62" t="str">
        <f t="shared" ca="1" si="1"/>
        <v/>
      </c>
      <c r="C85" s="63" t="str">
        <f t="shared" ca="1" si="2"/>
        <v/>
      </c>
      <c r="D85" s="63" t="str">
        <f t="shared" ca="1" si="3"/>
        <v/>
      </c>
      <c r="E85" s="63" t="str">
        <f t="shared" ca="1" si="4"/>
        <v/>
      </c>
      <c r="G85" s="65"/>
    </row>
    <row r="86" spans="1:7" x14ac:dyDescent="0.25">
      <c r="A86" s="61" t="str">
        <f t="shared" ca="1" si="0"/>
        <v/>
      </c>
      <c r="B86" s="62" t="str">
        <f t="shared" ca="1" si="1"/>
        <v/>
      </c>
      <c r="C86" s="63" t="str">
        <f t="shared" ca="1" si="2"/>
        <v/>
      </c>
      <c r="D86" s="63" t="str">
        <f t="shared" ca="1" si="3"/>
        <v/>
      </c>
      <c r="E86" s="63" t="str">
        <f t="shared" ca="1" si="4"/>
        <v/>
      </c>
      <c r="G86" s="65"/>
    </row>
    <row r="87" spans="1:7" x14ac:dyDescent="0.25">
      <c r="A87" s="61" t="str">
        <f t="shared" ca="1" si="0"/>
        <v/>
      </c>
      <c r="B87" s="62" t="str">
        <f t="shared" ca="1" si="1"/>
        <v/>
      </c>
      <c r="C87" s="63" t="str">
        <f t="shared" ca="1" si="2"/>
        <v/>
      </c>
      <c r="D87" s="63" t="str">
        <f t="shared" ca="1" si="3"/>
        <v/>
      </c>
      <c r="E87" s="63" t="str">
        <f t="shared" ca="1" si="4"/>
        <v/>
      </c>
      <c r="G87" s="65"/>
    </row>
    <row r="88" spans="1:7" x14ac:dyDescent="0.25">
      <c r="A88" s="61" t="str">
        <f t="shared" ref="A88:A151" ca="1" si="5">IF(A87="","",IF(EDATE(A87,$B$8)&gt;EDATE(B$9,-$B$8),"",EDATE(A87,$B$8)))</f>
        <v/>
      </c>
      <c r="B88" s="62" t="str">
        <f t="shared" ca="1" si="1"/>
        <v/>
      </c>
      <c r="C88" s="63" t="str">
        <f t="shared" ca="1" si="2"/>
        <v/>
      </c>
      <c r="D88" s="63" t="str">
        <f t="shared" ca="1" si="3"/>
        <v/>
      </c>
      <c r="E88" s="63" t="str">
        <f t="shared" ca="1" si="4"/>
        <v/>
      </c>
      <c r="G88" s="65"/>
    </row>
    <row r="89" spans="1:7" x14ac:dyDescent="0.25">
      <c r="A89" s="61" t="str">
        <f t="shared" ca="1" si="5"/>
        <v/>
      </c>
      <c r="B89" s="62" t="str">
        <f t="shared" ref="B89:B152" ca="1" si="6">IF(A89="","",IF(C89="",B88,B88+C89))</f>
        <v/>
      </c>
      <c r="C89" s="63" t="str">
        <f t="shared" ref="C89:C152" ca="1" si="7">IF(A89="","",IF(A89&lt;B$13,"",B$12))</f>
        <v/>
      </c>
      <c r="D89" s="63" t="str">
        <f t="shared" ref="D89:D152" ca="1" si="8">IF(A89="","",-B88*B$4*(A89-A88)/360)</f>
        <v/>
      </c>
      <c r="E89" s="63" t="str">
        <f t="shared" ref="E89:E152" ca="1" si="9">IF(A89="","",IF(C89="",D89,D89+C89))</f>
        <v/>
      </c>
      <c r="G89" s="65"/>
    </row>
    <row r="90" spans="1:7" x14ac:dyDescent="0.25">
      <c r="A90" s="61" t="str">
        <f t="shared" ca="1" si="5"/>
        <v/>
      </c>
      <c r="B90" s="62" t="str">
        <f t="shared" ca="1" si="6"/>
        <v/>
      </c>
      <c r="C90" s="63" t="str">
        <f t="shared" ca="1" si="7"/>
        <v/>
      </c>
      <c r="D90" s="63" t="str">
        <f t="shared" ca="1" si="8"/>
        <v/>
      </c>
      <c r="E90" s="63" t="str">
        <f t="shared" ca="1" si="9"/>
        <v/>
      </c>
      <c r="G90" s="65"/>
    </row>
    <row r="91" spans="1:7" x14ac:dyDescent="0.25">
      <c r="A91" s="61" t="str">
        <f t="shared" ca="1" si="5"/>
        <v/>
      </c>
      <c r="B91" s="62" t="str">
        <f t="shared" ca="1" si="6"/>
        <v/>
      </c>
      <c r="C91" s="63" t="str">
        <f t="shared" ca="1" si="7"/>
        <v/>
      </c>
      <c r="D91" s="63" t="str">
        <f t="shared" ca="1" si="8"/>
        <v/>
      </c>
      <c r="E91" s="63" t="str">
        <f t="shared" ca="1" si="9"/>
        <v/>
      </c>
      <c r="G91" s="65"/>
    </row>
    <row r="92" spans="1:7" x14ac:dyDescent="0.25">
      <c r="A92" s="61" t="str">
        <f t="shared" ca="1" si="5"/>
        <v/>
      </c>
      <c r="B92" s="62" t="str">
        <f t="shared" ca="1" si="6"/>
        <v/>
      </c>
      <c r="C92" s="63" t="str">
        <f t="shared" ca="1" si="7"/>
        <v/>
      </c>
      <c r="D92" s="63" t="str">
        <f t="shared" ca="1" si="8"/>
        <v/>
      </c>
      <c r="E92" s="63" t="str">
        <f t="shared" ca="1" si="9"/>
        <v/>
      </c>
      <c r="G92" s="65"/>
    </row>
    <row r="93" spans="1:7" x14ac:dyDescent="0.25">
      <c r="A93" s="61" t="str">
        <f t="shared" ca="1" si="5"/>
        <v/>
      </c>
      <c r="B93" s="62" t="str">
        <f t="shared" ca="1" si="6"/>
        <v/>
      </c>
      <c r="C93" s="63" t="str">
        <f t="shared" ca="1" si="7"/>
        <v/>
      </c>
      <c r="D93" s="63" t="str">
        <f t="shared" ca="1" si="8"/>
        <v/>
      </c>
      <c r="E93" s="63" t="str">
        <f t="shared" ca="1" si="9"/>
        <v/>
      </c>
      <c r="G93" s="65"/>
    </row>
    <row r="94" spans="1:7" x14ac:dyDescent="0.25">
      <c r="A94" s="61" t="str">
        <f t="shared" ca="1" si="5"/>
        <v/>
      </c>
      <c r="B94" s="62" t="str">
        <f t="shared" ca="1" si="6"/>
        <v/>
      </c>
      <c r="C94" s="63" t="str">
        <f t="shared" ca="1" si="7"/>
        <v/>
      </c>
      <c r="D94" s="63" t="str">
        <f t="shared" ca="1" si="8"/>
        <v/>
      </c>
      <c r="E94" s="63" t="str">
        <f t="shared" ca="1" si="9"/>
        <v/>
      </c>
      <c r="G94" s="65"/>
    </row>
    <row r="95" spans="1:7" x14ac:dyDescent="0.25">
      <c r="A95" s="61" t="str">
        <f t="shared" ca="1" si="5"/>
        <v/>
      </c>
      <c r="B95" s="62" t="str">
        <f t="shared" ca="1" si="6"/>
        <v/>
      </c>
      <c r="C95" s="63" t="str">
        <f t="shared" ca="1" si="7"/>
        <v/>
      </c>
      <c r="D95" s="63" t="str">
        <f t="shared" ca="1" si="8"/>
        <v/>
      </c>
      <c r="E95" s="63" t="str">
        <f t="shared" ca="1" si="9"/>
        <v/>
      </c>
      <c r="G95" s="65"/>
    </row>
    <row r="96" spans="1:7" x14ac:dyDescent="0.25">
      <c r="A96" s="61" t="str">
        <f t="shared" ca="1" si="5"/>
        <v/>
      </c>
      <c r="B96" s="62" t="str">
        <f t="shared" ca="1" si="6"/>
        <v/>
      </c>
      <c r="C96" s="63" t="str">
        <f t="shared" ca="1" si="7"/>
        <v/>
      </c>
      <c r="D96" s="63" t="str">
        <f t="shared" ca="1" si="8"/>
        <v/>
      </c>
      <c r="E96" s="63" t="str">
        <f t="shared" ca="1" si="9"/>
        <v/>
      </c>
      <c r="G96" s="65"/>
    </row>
    <row r="97" spans="1:7" x14ac:dyDescent="0.25">
      <c r="A97" s="61" t="str">
        <f t="shared" ca="1" si="5"/>
        <v/>
      </c>
      <c r="B97" s="62" t="str">
        <f t="shared" ca="1" si="6"/>
        <v/>
      </c>
      <c r="C97" s="63" t="str">
        <f t="shared" ca="1" si="7"/>
        <v/>
      </c>
      <c r="D97" s="63" t="str">
        <f t="shared" ca="1" si="8"/>
        <v/>
      </c>
      <c r="E97" s="63" t="str">
        <f t="shared" ca="1" si="9"/>
        <v/>
      </c>
      <c r="G97" s="65"/>
    </row>
    <row r="98" spans="1:7" x14ac:dyDescent="0.25">
      <c r="A98" s="61" t="str">
        <f t="shared" ca="1" si="5"/>
        <v/>
      </c>
      <c r="B98" s="62" t="str">
        <f t="shared" ca="1" si="6"/>
        <v/>
      </c>
      <c r="C98" s="63" t="str">
        <f t="shared" ca="1" si="7"/>
        <v/>
      </c>
      <c r="D98" s="63" t="str">
        <f t="shared" ca="1" si="8"/>
        <v/>
      </c>
      <c r="E98" s="63" t="str">
        <f t="shared" ca="1" si="9"/>
        <v/>
      </c>
      <c r="G98" s="65"/>
    </row>
    <row r="99" spans="1:7" x14ac:dyDescent="0.25">
      <c r="A99" s="61" t="str">
        <f t="shared" ca="1" si="5"/>
        <v/>
      </c>
      <c r="B99" s="62" t="str">
        <f t="shared" ca="1" si="6"/>
        <v/>
      </c>
      <c r="C99" s="63" t="str">
        <f t="shared" ca="1" si="7"/>
        <v/>
      </c>
      <c r="D99" s="63" t="str">
        <f t="shared" ca="1" si="8"/>
        <v/>
      </c>
      <c r="E99" s="63" t="str">
        <f t="shared" ca="1" si="9"/>
        <v/>
      </c>
      <c r="G99" s="65"/>
    </row>
    <row r="100" spans="1:7" x14ac:dyDescent="0.25">
      <c r="A100" s="61" t="str">
        <f t="shared" ca="1" si="5"/>
        <v/>
      </c>
      <c r="B100" s="62" t="str">
        <f t="shared" ca="1" si="6"/>
        <v/>
      </c>
      <c r="C100" s="63" t="str">
        <f t="shared" ca="1" si="7"/>
        <v/>
      </c>
      <c r="D100" s="63" t="str">
        <f t="shared" ca="1" si="8"/>
        <v/>
      </c>
      <c r="E100" s="63" t="str">
        <f t="shared" ca="1" si="9"/>
        <v/>
      </c>
      <c r="G100" s="65"/>
    </row>
    <row r="101" spans="1:7" x14ac:dyDescent="0.25">
      <c r="A101" s="61" t="str">
        <f t="shared" ca="1" si="5"/>
        <v/>
      </c>
      <c r="B101" s="62" t="str">
        <f t="shared" ca="1" si="6"/>
        <v/>
      </c>
      <c r="C101" s="63" t="str">
        <f t="shared" ca="1" si="7"/>
        <v/>
      </c>
      <c r="D101" s="63" t="str">
        <f t="shared" ca="1" si="8"/>
        <v/>
      </c>
      <c r="E101" s="63" t="str">
        <f t="shared" ca="1" si="9"/>
        <v/>
      </c>
      <c r="G101" s="65"/>
    </row>
    <row r="102" spans="1:7" x14ac:dyDescent="0.25">
      <c r="A102" s="61" t="str">
        <f t="shared" ca="1" si="5"/>
        <v/>
      </c>
      <c r="B102" s="62" t="str">
        <f t="shared" ca="1" si="6"/>
        <v/>
      </c>
      <c r="C102" s="63" t="str">
        <f t="shared" ca="1" si="7"/>
        <v/>
      </c>
      <c r="D102" s="63" t="str">
        <f t="shared" ca="1" si="8"/>
        <v/>
      </c>
      <c r="E102" s="63" t="str">
        <f t="shared" ca="1" si="9"/>
        <v/>
      </c>
      <c r="G102" s="65"/>
    </row>
    <row r="103" spans="1:7" x14ac:dyDescent="0.25">
      <c r="A103" s="61" t="str">
        <f t="shared" ca="1" si="5"/>
        <v/>
      </c>
      <c r="B103" s="62" t="str">
        <f t="shared" ca="1" si="6"/>
        <v/>
      </c>
      <c r="C103" s="63" t="str">
        <f t="shared" ca="1" si="7"/>
        <v/>
      </c>
      <c r="D103" s="63" t="str">
        <f t="shared" ca="1" si="8"/>
        <v/>
      </c>
      <c r="E103" s="63" t="str">
        <f t="shared" ca="1" si="9"/>
        <v/>
      </c>
      <c r="G103" s="65"/>
    </row>
    <row r="104" spans="1:7" x14ac:dyDescent="0.25">
      <c r="A104" s="61" t="str">
        <f t="shared" ca="1" si="5"/>
        <v/>
      </c>
      <c r="B104" s="62" t="str">
        <f t="shared" ca="1" si="6"/>
        <v/>
      </c>
      <c r="C104" s="63" t="str">
        <f t="shared" ca="1" si="7"/>
        <v/>
      </c>
      <c r="D104" s="63" t="str">
        <f t="shared" ca="1" si="8"/>
        <v/>
      </c>
      <c r="E104" s="63" t="str">
        <f t="shared" ca="1" si="9"/>
        <v/>
      </c>
      <c r="G104" s="65"/>
    </row>
    <row r="105" spans="1:7" x14ac:dyDescent="0.25">
      <c r="A105" s="61" t="str">
        <f t="shared" ca="1" si="5"/>
        <v/>
      </c>
      <c r="B105" s="62" t="str">
        <f t="shared" ca="1" si="6"/>
        <v/>
      </c>
      <c r="C105" s="63" t="str">
        <f t="shared" ca="1" si="7"/>
        <v/>
      </c>
      <c r="D105" s="63" t="str">
        <f t="shared" ca="1" si="8"/>
        <v/>
      </c>
      <c r="E105" s="63" t="str">
        <f t="shared" ca="1" si="9"/>
        <v/>
      </c>
      <c r="G105" s="65"/>
    </row>
    <row r="106" spans="1:7" x14ac:dyDescent="0.25">
      <c r="A106" s="61" t="str">
        <f t="shared" ca="1" si="5"/>
        <v/>
      </c>
      <c r="B106" s="62" t="str">
        <f t="shared" ca="1" si="6"/>
        <v/>
      </c>
      <c r="C106" s="63" t="str">
        <f t="shared" ca="1" si="7"/>
        <v/>
      </c>
      <c r="D106" s="63" t="str">
        <f t="shared" ca="1" si="8"/>
        <v/>
      </c>
      <c r="E106" s="63" t="str">
        <f t="shared" ca="1" si="9"/>
        <v/>
      </c>
      <c r="G106" s="65"/>
    </row>
    <row r="107" spans="1:7" x14ac:dyDescent="0.25">
      <c r="A107" s="61" t="str">
        <f t="shared" ca="1" si="5"/>
        <v/>
      </c>
      <c r="B107" s="62" t="str">
        <f t="shared" ca="1" si="6"/>
        <v/>
      </c>
      <c r="C107" s="63" t="str">
        <f t="shared" ca="1" si="7"/>
        <v/>
      </c>
      <c r="D107" s="63" t="str">
        <f t="shared" ca="1" si="8"/>
        <v/>
      </c>
      <c r="E107" s="63" t="str">
        <f t="shared" ca="1" si="9"/>
        <v/>
      </c>
      <c r="G107" s="65"/>
    </row>
    <row r="108" spans="1:7" x14ac:dyDescent="0.25">
      <c r="A108" s="61" t="str">
        <f t="shared" ca="1" si="5"/>
        <v/>
      </c>
      <c r="B108" s="62" t="str">
        <f t="shared" ca="1" si="6"/>
        <v/>
      </c>
      <c r="C108" s="63" t="str">
        <f t="shared" ca="1" si="7"/>
        <v/>
      </c>
      <c r="D108" s="63" t="str">
        <f t="shared" ca="1" si="8"/>
        <v/>
      </c>
      <c r="E108" s="63" t="str">
        <f t="shared" ca="1" si="9"/>
        <v/>
      </c>
      <c r="G108" s="65"/>
    </row>
    <row r="109" spans="1:7" x14ac:dyDescent="0.25">
      <c r="A109" s="66" t="str">
        <f t="shared" ca="1" si="5"/>
        <v/>
      </c>
      <c r="B109" s="67" t="str">
        <f t="shared" ca="1" si="6"/>
        <v/>
      </c>
      <c r="C109" s="68" t="str">
        <f t="shared" ca="1" si="7"/>
        <v/>
      </c>
      <c r="D109" s="68" t="str">
        <f t="shared" ca="1" si="8"/>
        <v/>
      </c>
      <c r="E109" s="68" t="str">
        <f t="shared" ca="1" si="9"/>
        <v/>
      </c>
      <c r="G109" s="65"/>
    </row>
    <row r="110" spans="1:7" x14ac:dyDescent="0.25">
      <c r="A110" s="66" t="str">
        <f t="shared" ca="1" si="5"/>
        <v/>
      </c>
      <c r="B110" s="67" t="str">
        <f t="shared" ca="1" si="6"/>
        <v/>
      </c>
      <c r="C110" s="68" t="str">
        <f t="shared" ca="1" si="7"/>
        <v/>
      </c>
      <c r="D110" s="68" t="str">
        <f t="shared" ca="1" si="8"/>
        <v/>
      </c>
      <c r="E110" s="68" t="str">
        <f t="shared" ca="1" si="9"/>
        <v/>
      </c>
      <c r="G110" s="65"/>
    </row>
    <row r="111" spans="1:7" x14ac:dyDescent="0.25">
      <c r="A111" s="66" t="str">
        <f t="shared" ca="1" si="5"/>
        <v/>
      </c>
      <c r="B111" s="67" t="str">
        <f t="shared" ca="1" si="6"/>
        <v/>
      </c>
      <c r="C111" s="68" t="str">
        <f t="shared" ca="1" si="7"/>
        <v/>
      </c>
      <c r="D111" s="68" t="str">
        <f t="shared" ca="1" si="8"/>
        <v/>
      </c>
      <c r="E111" s="68" t="str">
        <f t="shared" ca="1" si="9"/>
        <v/>
      </c>
      <c r="G111" s="65"/>
    </row>
    <row r="112" spans="1:7" x14ac:dyDescent="0.25">
      <c r="A112" s="66" t="str">
        <f t="shared" ca="1" si="5"/>
        <v/>
      </c>
      <c r="B112" s="67" t="str">
        <f t="shared" ca="1" si="6"/>
        <v/>
      </c>
      <c r="C112" s="68" t="str">
        <f t="shared" ca="1" si="7"/>
        <v/>
      </c>
      <c r="D112" s="68" t="str">
        <f t="shared" ca="1" si="8"/>
        <v/>
      </c>
      <c r="E112" s="68" t="str">
        <f t="shared" ca="1" si="9"/>
        <v/>
      </c>
      <c r="G112" s="65"/>
    </row>
    <row r="113" spans="1:7" x14ac:dyDescent="0.25">
      <c r="A113" s="66" t="str">
        <f t="shared" ca="1" si="5"/>
        <v/>
      </c>
      <c r="B113" s="67" t="str">
        <f t="shared" ca="1" si="6"/>
        <v/>
      </c>
      <c r="C113" s="68" t="str">
        <f t="shared" ca="1" si="7"/>
        <v/>
      </c>
      <c r="D113" s="68" t="str">
        <f t="shared" ca="1" si="8"/>
        <v/>
      </c>
      <c r="E113" s="68" t="str">
        <f t="shared" ca="1" si="9"/>
        <v/>
      </c>
      <c r="G113" s="65"/>
    </row>
    <row r="114" spans="1:7" x14ac:dyDescent="0.25">
      <c r="A114" s="66" t="str">
        <f t="shared" ca="1" si="5"/>
        <v/>
      </c>
      <c r="B114" s="67" t="str">
        <f t="shared" ca="1" si="6"/>
        <v/>
      </c>
      <c r="C114" s="68" t="str">
        <f t="shared" ca="1" si="7"/>
        <v/>
      </c>
      <c r="D114" s="68" t="str">
        <f t="shared" ca="1" si="8"/>
        <v/>
      </c>
      <c r="E114" s="68" t="str">
        <f t="shared" ca="1" si="9"/>
        <v/>
      </c>
      <c r="G114" s="65"/>
    </row>
    <row r="115" spans="1:7" x14ac:dyDescent="0.25">
      <c r="A115" s="66" t="str">
        <f t="shared" ca="1" si="5"/>
        <v/>
      </c>
      <c r="B115" s="67" t="str">
        <f t="shared" ca="1" si="6"/>
        <v/>
      </c>
      <c r="C115" s="68" t="str">
        <f t="shared" ca="1" si="7"/>
        <v/>
      </c>
      <c r="D115" s="68" t="str">
        <f t="shared" ca="1" si="8"/>
        <v/>
      </c>
      <c r="E115" s="68" t="str">
        <f t="shared" ca="1" si="9"/>
        <v/>
      </c>
      <c r="G115" s="65"/>
    </row>
    <row r="116" spans="1:7" x14ac:dyDescent="0.25">
      <c r="A116" s="66" t="str">
        <f t="shared" ca="1" si="5"/>
        <v/>
      </c>
      <c r="B116" s="67" t="str">
        <f t="shared" ca="1" si="6"/>
        <v/>
      </c>
      <c r="C116" s="68" t="str">
        <f t="shared" ca="1" si="7"/>
        <v/>
      </c>
      <c r="D116" s="68" t="str">
        <f t="shared" ca="1" si="8"/>
        <v/>
      </c>
      <c r="E116" s="68" t="str">
        <f t="shared" ca="1" si="9"/>
        <v/>
      </c>
      <c r="G116" s="65"/>
    </row>
    <row r="117" spans="1:7" x14ac:dyDescent="0.25">
      <c r="A117" s="66" t="str">
        <f t="shared" ca="1" si="5"/>
        <v/>
      </c>
      <c r="B117" s="67" t="str">
        <f t="shared" ca="1" si="6"/>
        <v/>
      </c>
      <c r="C117" s="68" t="str">
        <f t="shared" ca="1" si="7"/>
        <v/>
      </c>
      <c r="D117" s="68" t="str">
        <f t="shared" ca="1" si="8"/>
        <v/>
      </c>
      <c r="E117" s="68" t="str">
        <f t="shared" ca="1" si="9"/>
        <v/>
      </c>
      <c r="G117" s="65"/>
    </row>
    <row r="118" spans="1:7" x14ac:dyDescent="0.25">
      <c r="A118" s="66" t="str">
        <f t="shared" ca="1" si="5"/>
        <v/>
      </c>
      <c r="B118" s="67" t="str">
        <f t="shared" ca="1" si="6"/>
        <v/>
      </c>
      <c r="C118" s="68" t="str">
        <f t="shared" ca="1" si="7"/>
        <v/>
      </c>
      <c r="D118" s="68" t="str">
        <f t="shared" ca="1" si="8"/>
        <v/>
      </c>
      <c r="E118" s="68" t="str">
        <f t="shared" ca="1" si="9"/>
        <v/>
      </c>
      <c r="G118" s="65"/>
    </row>
    <row r="119" spans="1:7" x14ac:dyDescent="0.25">
      <c r="A119" s="66" t="str">
        <f t="shared" ca="1" si="5"/>
        <v/>
      </c>
      <c r="B119" s="67" t="str">
        <f t="shared" ca="1" si="6"/>
        <v/>
      </c>
      <c r="C119" s="68" t="str">
        <f t="shared" ca="1" si="7"/>
        <v/>
      </c>
      <c r="D119" s="68" t="str">
        <f t="shared" ca="1" si="8"/>
        <v/>
      </c>
      <c r="E119" s="68" t="str">
        <f t="shared" ca="1" si="9"/>
        <v/>
      </c>
      <c r="G119" s="65"/>
    </row>
    <row r="120" spans="1:7" x14ac:dyDescent="0.25">
      <c r="A120" s="66" t="str">
        <f t="shared" ca="1" si="5"/>
        <v/>
      </c>
      <c r="B120" s="67" t="str">
        <f t="shared" ca="1" si="6"/>
        <v/>
      </c>
      <c r="C120" s="68" t="str">
        <f t="shared" ca="1" si="7"/>
        <v/>
      </c>
      <c r="D120" s="68" t="str">
        <f t="shared" ca="1" si="8"/>
        <v/>
      </c>
      <c r="E120" s="68" t="str">
        <f t="shared" ca="1" si="9"/>
        <v/>
      </c>
      <c r="G120" s="65"/>
    </row>
    <row r="121" spans="1:7" x14ac:dyDescent="0.25">
      <c r="A121" s="66" t="str">
        <f t="shared" ca="1" si="5"/>
        <v/>
      </c>
      <c r="B121" s="67" t="str">
        <f t="shared" ca="1" si="6"/>
        <v/>
      </c>
      <c r="C121" s="68" t="str">
        <f t="shared" ca="1" si="7"/>
        <v/>
      </c>
      <c r="D121" s="68" t="str">
        <f t="shared" ca="1" si="8"/>
        <v/>
      </c>
      <c r="E121" s="68" t="str">
        <f t="shared" ca="1" si="9"/>
        <v/>
      </c>
      <c r="G121" s="65"/>
    </row>
    <row r="122" spans="1:7" x14ac:dyDescent="0.25">
      <c r="A122" s="66" t="str">
        <f t="shared" ca="1" si="5"/>
        <v/>
      </c>
      <c r="B122" s="67" t="str">
        <f t="shared" ca="1" si="6"/>
        <v/>
      </c>
      <c r="C122" s="68" t="str">
        <f t="shared" ca="1" si="7"/>
        <v/>
      </c>
      <c r="D122" s="68" t="str">
        <f t="shared" ca="1" si="8"/>
        <v/>
      </c>
      <c r="E122" s="68" t="str">
        <f t="shared" ca="1" si="9"/>
        <v/>
      </c>
      <c r="G122" s="65"/>
    </row>
    <row r="123" spans="1:7" x14ac:dyDescent="0.25">
      <c r="A123" s="66" t="str">
        <f t="shared" ca="1" si="5"/>
        <v/>
      </c>
      <c r="B123" s="67" t="str">
        <f t="shared" ca="1" si="6"/>
        <v/>
      </c>
      <c r="C123" s="68" t="str">
        <f t="shared" ca="1" si="7"/>
        <v/>
      </c>
      <c r="D123" s="68" t="str">
        <f t="shared" ca="1" si="8"/>
        <v/>
      </c>
      <c r="E123" s="68" t="str">
        <f t="shared" ca="1" si="9"/>
        <v/>
      </c>
      <c r="G123" s="65"/>
    </row>
    <row r="124" spans="1:7" x14ac:dyDescent="0.25">
      <c r="A124" s="66" t="str">
        <f t="shared" ca="1" si="5"/>
        <v/>
      </c>
      <c r="B124" s="67" t="str">
        <f t="shared" ca="1" si="6"/>
        <v/>
      </c>
      <c r="C124" s="68" t="str">
        <f t="shared" ca="1" si="7"/>
        <v/>
      </c>
      <c r="D124" s="68" t="str">
        <f t="shared" ca="1" si="8"/>
        <v/>
      </c>
      <c r="E124" s="68" t="str">
        <f t="shared" ca="1" si="9"/>
        <v/>
      </c>
      <c r="G124" s="65"/>
    </row>
    <row r="125" spans="1:7" x14ac:dyDescent="0.25">
      <c r="A125" s="66" t="str">
        <f t="shared" ca="1" si="5"/>
        <v/>
      </c>
      <c r="B125" s="67" t="str">
        <f t="shared" ca="1" si="6"/>
        <v/>
      </c>
      <c r="C125" s="68" t="str">
        <f t="shared" ca="1" si="7"/>
        <v/>
      </c>
      <c r="D125" s="68" t="str">
        <f t="shared" ca="1" si="8"/>
        <v/>
      </c>
      <c r="E125" s="68" t="str">
        <f t="shared" ca="1" si="9"/>
        <v/>
      </c>
      <c r="G125" s="65"/>
    </row>
    <row r="126" spans="1:7" x14ac:dyDescent="0.25">
      <c r="A126" s="66" t="str">
        <f t="shared" ca="1" si="5"/>
        <v/>
      </c>
      <c r="B126" s="67" t="str">
        <f t="shared" ca="1" si="6"/>
        <v/>
      </c>
      <c r="C126" s="68" t="str">
        <f t="shared" ca="1" si="7"/>
        <v/>
      </c>
      <c r="D126" s="68" t="str">
        <f t="shared" ca="1" si="8"/>
        <v/>
      </c>
      <c r="E126" s="68" t="str">
        <f t="shared" ca="1" si="9"/>
        <v/>
      </c>
      <c r="G126" s="65"/>
    </row>
    <row r="127" spans="1:7" x14ac:dyDescent="0.25">
      <c r="A127" s="66" t="str">
        <f t="shared" ca="1" si="5"/>
        <v/>
      </c>
      <c r="B127" s="67" t="str">
        <f t="shared" ca="1" si="6"/>
        <v/>
      </c>
      <c r="C127" s="68" t="str">
        <f t="shared" ca="1" si="7"/>
        <v/>
      </c>
      <c r="D127" s="68" t="str">
        <f t="shared" ca="1" si="8"/>
        <v/>
      </c>
      <c r="E127" s="68" t="str">
        <f t="shared" ca="1" si="9"/>
        <v/>
      </c>
      <c r="G127" s="65"/>
    </row>
    <row r="128" spans="1:7" x14ac:dyDescent="0.25">
      <c r="A128" s="66" t="str">
        <f t="shared" ca="1" si="5"/>
        <v/>
      </c>
      <c r="B128" s="67" t="str">
        <f t="shared" ca="1" si="6"/>
        <v/>
      </c>
      <c r="C128" s="68" t="str">
        <f t="shared" ca="1" si="7"/>
        <v/>
      </c>
      <c r="D128" s="68" t="str">
        <f t="shared" ca="1" si="8"/>
        <v/>
      </c>
      <c r="E128" s="68" t="str">
        <f t="shared" ca="1" si="9"/>
        <v/>
      </c>
      <c r="G128" s="65"/>
    </row>
    <row r="129" spans="1:7" x14ac:dyDescent="0.25">
      <c r="A129" s="66" t="str">
        <f t="shared" ca="1" si="5"/>
        <v/>
      </c>
      <c r="B129" s="67" t="str">
        <f t="shared" ca="1" si="6"/>
        <v/>
      </c>
      <c r="C129" s="68" t="str">
        <f t="shared" ca="1" si="7"/>
        <v/>
      </c>
      <c r="D129" s="68" t="str">
        <f t="shared" ca="1" si="8"/>
        <v/>
      </c>
      <c r="E129" s="68" t="str">
        <f t="shared" ca="1" si="9"/>
        <v/>
      </c>
      <c r="G129" s="65"/>
    </row>
    <row r="130" spans="1:7" x14ac:dyDescent="0.25">
      <c r="A130" s="66" t="str">
        <f t="shared" ca="1" si="5"/>
        <v/>
      </c>
      <c r="B130" s="67" t="str">
        <f t="shared" ca="1" si="6"/>
        <v/>
      </c>
      <c r="C130" s="68" t="str">
        <f t="shared" ca="1" si="7"/>
        <v/>
      </c>
      <c r="D130" s="68" t="str">
        <f t="shared" ca="1" si="8"/>
        <v/>
      </c>
      <c r="E130" s="68" t="str">
        <f t="shared" ca="1" si="9"/>
        <v/>
      </c>
      <c r="G130" s="65"/>
    </row>
    <row r="131" spans="1:7" x14ac:dyDescent="0.25">
      <c r="A131" s="66" t="str">
        <f t="shared" ca="1" si="5"/>
        <v/>
      </c>
      <c r="B131" s="67" t="str">
        <f t="shared" ca="1" si="6"/>
        <v/>
      </c>
      <c r="C131" s="68" t="str">
        <f t="shared" ca="1" si="7"/>
        <v/>
      </c>
      <c r="D131" s="68" t="str">
        <f t="shared" ca="1" si="8"/>
        <v/>
      </c>
      <c r="E131" s="68" t="str">
        <f t="shared" ca="1" si="9"/>
        <v/>
      </c>
      <c r="G131" s="65"/>
    </row>
    <row r="132" spans="1:7" x14ac:dyDescent="0.25">
      <c r="A132" s="66" t="str">
        <f t="shared" ca="1" si="5"/>
        <v/>
      </c>
      <c r="B132" s="67" t="str">
        <f t="shared" ca="1" si="6"/>
        <v/>
      </c>
      <c r="C132" s="68" t="str">
        <f t="shared" ca="1" si="7"/>
        <v/>
      </c>
      <c r="D132" s="68" t="str">
        <f t="shared" ca="1" si="8"/>
        <v/>
      </c>
      <c r="E132" s="68" t="str">
        <f t="shared" ca="1" si="9"/>
        <v/>
      </c>
      <c r="G132" s="65"/>
    </row>
    <row r="133" spans="1:7" x14ac:dyDescent="0.25">
      <c r="A133" s="66" t="str">
        <f t="shared" ca="1" si="5"/>
        <v/>
      </c>
      <c r="B133" s="67" t="str">
        <f t="shared" ca="1" si="6"/>
        <v/>
      </c>
      <c r="C133" s="68" t="str">
        <f t="shared" ca="1" si="7"/>
        <v/>
      </c>
      <c r="D133" s="68" t="str">
        <f t="shared" ca="1" si="8"/>
        <v/>
      </c>
      <c r="E133" s="68" t="str">
        <f t="shared" ca="1" si="9"/>
        <v/>
      </c>
      <c r="G133" s="65"/>
    </row>
    <row r="134" spans="1:7" x14ac:dyDescent="0.25">
      <c r="A134" s="66" t="str">
        <f t="shared" ca="1" si="5"/>
        <v/>
      </c>
      <c r="B134" s="67" t="str">
        <f t="shared" ca="1" si="6"/>
        <v/>
      </c>
      <c r="C134" s="68" t="str">
        <f t="shared" ca="1" si="7"/>
        <v/>
      </c>
      <c r="D134" s="68" t="str">
        <f t="shared" ca="1" si="8"/>
        <v/>
      </c>
      <c r="E134" s="68" t="str">
        <f t="shared" ca="1" si="9"/>
        <v/>
      </c>
      <c r="G134" s="65"/>
    </row>
    <row r="135" spans="1:7" x14ac:dyDescent="0.25">
      <c r="A135" s="66" t="str">
        <f t="shared" ca="1" si="5"/>
        <v/>
      </c>
      <c r="B135" s="67" t="str">
        <f t="shared" ca="1" si="6"/>
        <v/>
      </c>
      <c r="C135" s="68" t="str">
        <f t="shared" ca="1" si="7"/>
        <v/>
      </c>
      <c r="D135" s="68" t="str">
        <f t="shared" ca="1" si="8"/>
        <v/>
      </c>
      <c r="E135" s="68" t="str">
        <f t="shared" ca="1" si="9"/>
        <v/>
      </c>
      <c r="G135" s="65"/>
    </row>
    <row r="136" spans="1:7" x14ac:dyDescent="0.25">
      <c r="A136" s="66" t="str">
        <f t="shared" ca="1" si="5"/>
        <v/>
      </c>
      <c r="B136" s="67" t="str">
        <f t="shared" ca="1" si="6"/>
        <v/>
      </c>
      <c r="C136" s="68" t="str">
        <f t="shared" ca="1" si="7"/>
        <v/>
      </c>
      <c r="D136" s="68" t="str">
        <f t="shared" ca="1" si="8"/>
        <v/>
      </c>
      <c r="E136" s="68" t="str">
        <f t="shared" ca="1" si="9"/>
        <v/>
      </c>
      <c r="G136" s="65"/>
    </row>
    <row r="137" spans="1:7" x14ac:dyDescent="0.25">
      <c r="A137" s="66" t="str">
        <f t="shared" ca="1" si="5"/>
        <v/>
      </c>
      <c r="B137" s="67" t="str">
        <f t="shared" ca="1" si="6"/>
        <v/>
      </c>
      <c r="C137" s="68" t="str">
        <f t="shared" ca="1" si="7"/>
        <v/>
      </c>
      <c r="D137" s="68" t="str">
        <f t="shared" ca="1" si="8"/>
        <v/>
      </c>
      <c r="E137" s="68" t="str">
        <f t="shared" ca="1" si="9"/>
        <v/>
      </c>
      <c r="G137" s="65"/>
    </row>
    <row r="138" spans="1:7" x14ac:dyDescent="0.25">
      <c r="A138" s="66" t="str">
        <f t="shared" ca="1" si="5"/>
        <v/>
      </c>
      <c r="B138" s="67" t="str">
        <f t="shared" ca="1" si="6"/>
        <v/>
      </c>
      <c r="C138" s="68" t="str">
        <f t="shared" ca="1" si="7"/>
        <v/>
      </c>
      <c r="D138" s="68" t="str">
        <f t="shared" ca="1" si="8"/>
        <v/>
      </c>
      <c r="E138" s="68" t="str">
        <f t="shared" ca="1" si="9"/>
        <v/>
      </c>
      <c r="G138" s="65"/>
    </row>
    <row r="139" spans="1:7" x14ac:dyDescent="0.25">
      <c r="A139" s="66" t="str">
        <f t="shared" ca="1" si="5"/>
        <v/>
      </c>
      <c r="B139" s="67" t="str">
        <f t="shared" ca="1" si="6"/>
        <v/>
      </c>
      <c r="C139" s="68" t="str">
        <f t="shared" ca="1" si="7"/>
        <v/>
      </c>
      <c r="D139" s="68" t="str">
        <f t="shared" ca="1" si="8"/>
        <v/>
      </c>
      <c r="E139" s="68" t="str">
        <f t="shared" ca="1" si="9"/>
        <v/>
      </c>
      <c r="G139" s="65"/>
    </row>
    <row r="140" spans="1:7" x14ac:dyDescent="0.25">
      <c r="A140" s="66" t="str">
        <f t="shared" ca="1" si="5"/>
        <v/>
      </c>
      <c r="B140" s="67" t="str">
        <f t="shared" ca="1" si="6"/>
        <v/>
      </c>
      <c r="C140" s="68" t="str">
        <f t="shared" ca="1" si="7"/>
        <v/>
      </c>
      <c r="D140" s="68" t="str">
        <f t="shared" ca="1" si="8"/>
        <v/>
      </c>
      <c r="E140" s="68" t="str">
        <f t="shared" ca="1" si="9"/>
        <v/>
      </c>
      <c r="G140" s="65"/>
    </row>
    <row r="141" spans="1:7" x14ac:dyDescent="0.25">
      <c r="A141" s="66" t="str">
        <f t="shared" ca="1" si="5"/>
        <v/>
      </c>
      <c r="B141" s="67" t="str">
        <f t="shared" ca="1" si="6"/>
        <v/>
      </c>
      <c r="C141" s="68" t="str">
        <f t="shared" ca="1" si="7"/>
        <v/>
      </c>
      <c r="D141" s="68" t="str">
        <f t="shared" ca="1" si="8"/>
        <v/>
      </c>
      <c r="E141" s="68" t="str">
        <f t="shared" ca="1" si="9"/>
        <v/>
      </c>
      <c r="G141" s="65"/>
    </row>
    <row r="142" spans="1:7" x14ac:dyDescent="0.25">
      <c r="A142" s="66" t="str">
        <f t="shared" ca="1" si="5"/>
        <v/>
      </c>
      <c r="B142" s="67" t="str">
        <f t="shared" ca="1" si="6"/>
        <v/>
      </c>
      <c r="C142" s="68" t="str">
        <f t="shared" ca="1" si="7"/>
        <v/>
      </c>
      <c r="D142" s="68" t="str">
        <f t="shared" ca="1" si="8"/>
        <v/>
      </c>
      <c r="E142" s="68" t="str">
        <f t="shared" ca="1" si="9"/>
        <v/>
      </c>
      <c r="G142" s="65"/>
    </row>
    <row r="143" spans="1:7" x14ac:dyDescent="0.25">
      <c r="A143" s="66" t="str">
        <f t="shared" ca="1" si="5"/>
        <v/>
      </c>
      <c r="B143" s="67" t="str">
        <f t="shared" ca="1" si="6"/>
        <v/>
      </c>
      <c r="C143" s="68" t="str">
        <f t="shared" ca="1" si="7"/>
        <v/>
      </c>
      <c r="D143" s="68" t="str">
        <f t="shared" ca="1" si="8"/>
        <v/>
      </c>
      <c r="E143" s="68" t="str">
        <f t="shared" ca="1" si="9"/>
        <v/>
      </c>
      <c r="G143" s="65"/>
    </row>
    <row r="144" spans="1:7" x14ac:dyDescent="0.25">
      <c r="A144" s="66" t="str">
        <f t="shared" ca="1" si="5"/>
        <v/>
      </c>
      <c r="B144" s="67" t="str">
        <f t="shared" ca="1" si="6"/>
        <v/>
      </c>
      <c r="C144" s="68" t="str">
        <f t="shared" ca="1" si="7"/>
        <v/>
      </c>
      <c r="D144" s="68" t="str">
        <f t="shared" ca="1" si="8"/>
        <v/>
      </c>
      <c r="E144" s="68" t="str">
        <f t="shared" ca="1" si="9"/>
        <v/>
      </c>
      <c r="G144" s="65"/>
    </row>
    <row r="145" spans="1:7" x14ac:dyDescent="0.25">
      <c r="A145" s="66" t="str">
        <f t="shared" ca="1" si="5"/>
        <v/>
      </c>
      <c r="B145" s="67" t="str">
        <f t="shared" ca="1" si="6"/>
        <v/>
      </c>
      <c r="C145" s="68" t="str">
        <f t="shared" ca="1" si="7"/>
        <v/>
      </c>
      <c r="D145" s="68" t="str">
        <f t="shared" ca="1" si="8"/>
        <v/>
      </c>
      <c r="E145" s="68" t="str">
        <f t="shared" ca="1" si="9"/>
        <v/>
      </c>
      <c r="G145" s="65"/>
    </row>
    <row r="146" spans="1:7" x14ac:dyDescent="0.25">
      <c r="A146" s="66" t="str">
        <f t="shared" ca="1" si="5"/>
        <v/>
      </c>
      <c r="B146" s="67" t="str">
        <f t="shared" ca="1" si="6"/>
        <v/>
      </c>
      <c r="C146" s="68" t="str">
        <f t="shared" ca="1" si="7"/>
        <v/>
      </c>
      <c r="D146" s="68" t="str">
        <f t="shared" ca="1" si="8"/>
        <v/>
      </c>
      <c r="E146" s="68" t="str">
        <f t="shared" ca="1" si="9"/>
        <v/>
      </c>
      <c r="G146" s="65"/>
    </row>
    <row r="147" spans="1:7" x14ac:dyDescent="0.25">
      <c r="A147" s="66" t="str">
        <f t="shared" ca="1" si="5"/>
        <v/>
      </c>
      <c r="B147" s="67" t="str">
        <f t="shared" ca="1" si="6"/>
        <v/>
      </c>
      <c r="C147" s="68" t="str">
        <f t="shared" ca="1" si="7"/>
        <v/>
      </c>
      <c r="D147" s="68" t="str">
        <f t="shared" ca="1" si="8"/>
        <v/>
      </c>
      <c r="E147" s="68" t="str">
        <f t="shared" ca="1" si="9"/>
        <v/>
      </c>
      <c r="G147" s="65"/>
    </row>
    <row r="148" spans="1:7" x14ac:dyDescent="0.25">
      <c r="A148" s="66" t="str">
        <f t="shared" ca="1" si="5"/>
        <v/>
      </c>
      <c r="B148" s="67" t="str">
        <f t="shared" ca="1" si="6"/>
        <v/>
      </c>
      <c r="C148" s="68" t="str">
        <f t="shared" ca="1" si="7"/>
        <v/>
      </c>
      <c r="D148" s="68" t="str">
        <f t="shared" ca="1" si="8"/>
        <v/>
      </c>
      <c r="E148" s="68" t="str">
        <f t="shared" ca="1" si="9"/>
        <v/>
      </c>
      <c r="G148" s="65"/>
    </row>
    <row r="149" spans="1:7" x14ac:dyDescent="0.25">
      <c r="A149" s="66" t="str">
        <f t="shared" ca="1" si="5"/>
        <v/>
      </c>
      <c r="B149" s="67" t="str">
        <f t="shared" ca="1" si="6"/>
        <v/>
      </c>
      <c r="C149" s="68" t="str">
        <f t="shared" ca="1" si="7"/>
        <v/>
      </c>
      <c r="D149" s="68" t="str">
        <f t="shared" ca="1" si="8"/>
        <v/>
      </c>
      <c r="E149" s="68" t="str">
        <f t="shared" ca="1" si="9"/>
        <v/>
      </c>
      <c r="G149" s="65"/>
    </row>
    <row r="150" spans="1:7" x14ac:dyDescent="0.25">
      <c r="A150" s="66" t="str">
        <f t="shared" ca="1" si="5"/>
        <v/>
      </c>
      <c r="B150" s="67" t="str">
        <f t="shared" ca="1" si="6"/>
        <v/>
      </c>
      <c r="C150" s="68" t="str">
        <f t="shared" ca="1" si="7"/>
        <v/>
      </c>
      <c r="D150" s="68" t="str">
        <f t="shared" ca="1" si="8"/>
        <v/>
      </c>
      <c r="E150" s="68" t="str">
        <f t="shared" ca="1" si="9"/>
        <v/>
      </c>
      <c r="G150" s="65"/>
    </row>
    <row r="151" spans="1:7" x14ac:dyDescent="0.25">
      <c r="A151" s="66" t="str">
        <f t="shared" ca="1" si="5"/>
        <v/>
      </c>
      <c r="B151" s="67" t="str">
        <f t="shared" ca="1" si="6"/>
        <v/>
      </c>
      <c r="C151" s="68" t="str">
        <f t="shared" ca="1" si="7"/>
        <v/>
      </c>
      <c r="D151" s="68" t="str">
        <f t="shared" ca="1" si="8"/>
        <v/>
      </c>
      <c r="E151" s="68" t="str">
        <f t="shared" ca="1" si="9"/>
        <v/>
      </c>
      <c r="G151" s="65"/>
    </row>
    <row r="152" spans="1:7" x14ac:dyDescent="0.25">
      <c r="A152" s="66" t="str">
        <f t="shared" ref="A152:A215" ca="1" si="10">IF(A151="","",IF(EDATE(A151,$B$8)&gt;EDATE(B$9,-$B$8),"",EDATE(A151,$B$8)))</f>
        <v/>
      </c>
      <c r="B152" s="67" t="str">
        <f t="shared" ca="1" si="6"/>
        <v/>
      </c>
      <c r="C152" s="68" t="str">
        <f t="shared" ca="1" si="7"/>
        <v/>
      </c>
      <c r="D152" s="68" t="str">
        <f t="shared" ca="1" si="8"/>
        <v/>
      </c>
      <c r="E152" s="68" t="str">
        <f t="shared" ca="1" si="9"/>
        <v/>
      </c>
      <c r="G152" s="65"/>
    </row>
    <row r="153" spans="1:7" x14ac:dyDescent="0.25">
      <c r="A153" s="66" t="str">
        <f t="shared" ca="1" si="10"/>
        <v/>
      </c>
      <c r="B153" s="67" t="str">
        <f t="shared" ref="B153:B216" ca="1" si="11">IF(A153="","",IF(C153="",B152,B152+C153))</f>
        <v/>
      </c>
      <c r="C153" s="68" t="str">
        <f t="shared" ref="C153:C216" ca="1" si="12">IF(A153="","",IF(A153&lt;B$13,"",B$12))</f>
        <v/>
      </c>
      <c r="D153" s="68" t="str">
        <f t="shared" ref="D153:D216" ca="1" si="13">IF(A153="","",-B152*B$4*(A153-A152)/360)</f>
        <v/>
      </c>
      <c r="E153" s="68" t="str">
        <f t="shared" ref="E153:E216" ca="1" si="14">IF(A153="","",IF(C153="",D153,D153+C153))</f>
        <v/>
      </c>
      <c r="G153" s="65"/>
    </row>
    <row r="154" spans="1:7" x14ac:dyDescent="0.25">
      <c r="A154" s="66" t="str">
        <f t="shared" ca="1" si="10"/>
        <v/>
      </c>
      <c r="B154" s="67" t="str">
        <f t="shared" ca="1" si="11"/>
        <v/>
      </c>
      <c r="C154" s="68" t="str">
        <f t="shared" ca="1" si="12"/>
        <v/>
      </c>
      <c r="D154" s="68" t="str">
        <f t="shared" ca="1" si="13"/>
        <v/>
      </c>
      <c r="E154" s="68" t="str">
        <f t="shared" ca="1" si="14"/>
        <v/>
      </c>
      <c r="G154" s="65"/>
    </row>
    <row r="155" spans="1:7" x14ac:dyDescent="0.25">
      <c r="A155" s="66" t="str">
        <f t="shared" ca="1" si="10"/>
        <v/>
      </c>
      <c r="B155" s="67" t="str">
        <f t="shared" ca="1" si="11"/>
        <v/>
      </c>
      <c r="C155" s="68" t="str">
        <f t="shared" ca="1" si="12"/>
        <v/>
      </c>
      <c r="D155" s="68" t="str">
        <f t="shared" ca="1" si="13"/>
        <v/>
      </c>
      <c r="E155" s="68" t="str">
        <f t="shared" ca="1" si="14"/>
        <v/>
      </c>
      <c r="G155" s="65"/>
    </row>
    <row r="156" spans="1:7" x14ac:dyDescent="0.25">
      <c r="A156" s="66" t="str">
        <f t="shared" ca="1" si="10"/>
        <v/>
      </c>
      <c r="B156" s="67" t="str">
        <f t="shared" ca="1" si="11"/>
        <v/>
      </c>
      <c r="C156" s="68" t="str">
        <f t="shared" ca="1" si="12"/>
        <v/>
      </c>
      <c r="D156" s="68" t="str">
        <f t="shared" ca="1" si="13"/>
        <v/>
      </c>
      <c r="E156" s="68" t="str">
        <f t="shared" ca="1" si="14"/>
        <v/>
      </c>
      <c r="G156" s="65"/>
    </row>
    <row r="157" spans="1:7" x14ac:dyDescent="0.25">
      <c r="A157" s="66" t="str">
        <f t="shared" ca="1" si="10"/>
        <v/>
      </c>
      <c r="B157" s="67" t="str">
        <f t="shared" ca="1" si="11"/>
        <v/>
      </c>
      <c r="C157" s="68" t="str">
        <f t="shared" ca="1" si="12"/>
        <v/>
      </c>
      <c r="D157" s="68" t="str">
        <f t="shared" ca="1" si="13"/>
        <v/>
      </c>
      <c r="E157" s="68" t="str">
        <f t="shared" ca="1" si="14"/>
        <v/>
      </c>
      <c r="G157" s="65"/>
    </row>
    <row r="158" spans="1:7" x14ac:dyDescent="0.25">
      <c r="A158" s="66" t="str">
        <f t="shared" ca="1" si="10"/>
        <v/>
      </c>
      <c r="B158" s="67" t="str">
        <f t="shared" ca="1" si="11"/>
        <v/>
      </c>
      <c r="C158" s="68" t="str">
        <f t="shared" ca="1" si="12"/>
        <v/>
      </c>
      <c r="D158" s="68" t="str">
        <f t="shared" ca="1" si="13"/>
        <v/>
      </c>
      <c r="E158" s="68" t="str">
        <f t="shared" ca="1" si="14"/>
        <v/>
      </c>
      <c r="G158" s="65"/>
    </row>
    <row r="159" spans="1:7" x14ac:dyDescent="0.25">
      <c r="A159" s="66" t="str">
        <f t="shared" ca="1" si="10"/>
        <v/>
      </c>
      <c r="B159" s="67" t="str">
        <f t="shared" ca="1" si="11"/>
        <v/>
      </c>
      <c r="C159" s="68" t="str">
        <f t="shared" ca="1" si="12"/>
        <v/>
      </c>
      <c r="D159" s="68" t="str">
        <f t="shared" ca="1" si="13"/>
        <v/>
      </c>
      <c r="E159" s="68" t="str">
        <f t="shared" ca="1" si="14"/>
        <v/>
      </c>
      <c r="G159" s="65"/>
    </row>
    <row r="160" spans="1:7" x14ac:dyDescent="0.25">
      <c r="A160" s="66" t="str">
        <f t="shared" ca="1" si="10"/>
        <v/>
      </c>
      <c r="B160" s="67" t="str">
        <f t="shared" ca="1" si="11"/>
        <v/>
      </c>
      <c r="C160" s="68" t="str">
        <f t="shared" ca="1" si="12"/>
        <v/>
      </c>
      <c r="D160" s="68" t="str">
        <f t="shared" ca="1" si="13"/>
        <v/>
      </c>
      <c r="E160" s="68" t="str">
        <f t="shared" ca="1" si="14"/>
        <v/>
      </c>
      <c r="G160" s="65"/>
    </row>
    <row r="161" spans="1:7" x14ac:dyDescent="0.25">
      <c r="A161" s="66" t="str">
        <f t="shared" ca="1" si="10"/>
        <v/>
      </c>
      <c r="B161" s="67" t="str">
        <f t="shared" ca="1" si="11"/>
        <v/>
      </c>
      <c r="C161" s="68" t="str">
        <f t="shared" ca="1" si="12"/>
        <v/>
      </c>
      <c r="D161" s="68" t="str">
        <f t="shared" ca="1" si="13"/>
        <v/>
      </c>
      <c r="E161" s="68" t="str">
        <f t="shared" ca="1" si="14"/>
        <v/>
      </c>
      <c r="G161" s="65"/>
    </row>
    <row r="162" spans="1:7" x14ac:dyDescent="0.25">
      <c r="A162" s="66" t="str">
        <f t="shared" ca="1" si="10"/>
        <v/>
      </c>
      <c r="B162" s="67" t="str">
        <f t="shared" ca="1" si="11"/>
        <v/>
      </c>
      <c r="C162" s="68" t="str">
        <f t="shared" ca="1" si="12"/>
        <v/>
      </c>
      <c r="D162" s="68" t="str">
        <f t="shared" ca="1" si="13"/>
        <v/>
      </c>
      <c r="E162" s="68" t="str">
        <f t="shared" ca="1" si="14"/>
        <v/>
      </c>
      <c r="G162" s="65"/>
    </row>
    <row r="163" spans="1:7" x14ac:dyDescent="0.25">
      <c r="A163" s="66" t="str">
        <f t="shared" ca="1" si="10"/>
        <v/>
      </c>
      <c r="B163" s="67" t="str">
        <f t="shared" ca="1" si="11"/>
        <v/>
      </c>
      <c r="C163" s="68" t="str">
        <f t="shared" ca="1" si="12"/>
        <v/>
      </c>
      <c r="D163" s="68" t="str">
        <f t="shared" ca="1" si="13"/>
        <v/>
      </c>
      <c r="E163" s="68" t="str">
        <f t="shared" ca="1" si="14"/>
        <v/>
      </c>
      <c r="G163" s="65"/>
    </row>
    <row r="164" spans="1:7" x14ac:dyDescent="0.25">
      <c r="A164" s="66" t="str">
        <f t="shared" ca="1" si="10"/>
        <v/>
      </c>
      <c r="B164" s="67" t="str">
        <f t="shared" ca="1" si="11"/>
        <v/>
      </c>
      <c r="C164" s="68" t="str">
        <f t="shared" ca="1" si="12"/>
        <v/>
      </c>
      <c r="D164" s="68" t="str">
        <f t="shared" ca="1" si="13"/>
        <v/>
      </c>
      <c r="E164" s="68" t="str">
        <f t="shared" ca="1" si="14"/>
        <v/>
      </c>
      <c r="G164" s="65"/>
    </row>
    <row r="165" spans="1:7" x14ac:dyDescent="0.25">
      <c r="A165" s="66" t="str">
        <f t="shared" ca="1" si="10"/>
        <v/>
      </c>
      <c r="B165" s="67" t="str">
        <f t="shared" ca="1" si="11"/>
        <v/>
      </c>
      <c r="C165" s="68" t="str">
        <f t="shared" ca="1" si="12"/>
        <v/>
      </c>
      <c r="D165" s="68" t="str">
        <f t="shared" ca="1" si="13"/>
        <v/>
      </c>
      <c r="E165" s="68" t="str">
        <f t="shared" ca="1" si="14"/>
        <v/>
      </c>
      <c r="G165" s="65"/>
    </row>
    <row r="166" spans="1:7" x14ac:dyDescent="0.25">
      <c r="A166" s="66" t="str">
        <f t="shared" ca="1" si="10"/>
        <v/>
      </c>
      <c r="B166" s="67" t="str">
        <f t="shared" ca="1" si="11"/>
        <v/>
      </c>
      <c r="C166" s="68" t="str">
        <f t="shared" ca="1" si="12"/>
        <v/>
      </c>
      <c r="D166" s="68" t="str">
        <f t="shared" ca="1" si="13"/>
        <v/>
      </c>
      <c r="E166" s="68" t="str">
        <f t="shared" ca="1" si="14"/>
        <v/>
      </c>
      <c r="G166" s="65"/>
    </row>
    <row r="167" spans="1:7" x14ac:dyDescent="0.25">
      <c r="A167" s="66" t="str">
        <f t="shared" ca="1" si="10"/>
        <v/>
      </c>
      <c r="B167" s="67" t="str">
        <f t="shared" ca="1" si="11"/>
        <v/>
      </c>
      <c r="C167" s="68" t="str">
        <f t="shared" ca="1" si="12"/>
        <v/>
      </c>
      <c r="D167" s="68" t="str">
        <f t="shared" ca="1" si="13"/>
        <v/>
      </c>
      <c r="E167" s="68" t="str">
        <f t="shared" ca="1" si="14"/>
        <v/>
      </c>
      <c r="G167" s="65"/>
    </row>
    <row r="168" spans="1:7" x14ac:dyDescent="0.25">
      <c r="A168" s="66" t="str">
        <f t="shared" ca="1" si="10"/>
        <v/>
      </c>
      <c r="B168" s="67" t="str">
        <f t="shared" ca="1" si="11"/>
        <v/>
      </c>
      <c r="C168" s="68" t="str">
        <f t="shared" ca="1" si="12"/>
        <v/>
      </c>
      <c r="D168" s="68" t="str">
        <f t="shared" ca="1" si="13"/>
        <v/>
      </c>
      <c r="E168" s="68" t="str">
        <f t="shared" ca="1" si="14"/>
        <v/>
      </c>
      <c r="G168" s="65"/>
    </row>
    <row r="169" spans="1:7" x14ac:dyDescent="0.25">
      <c r="A169" s="66" t="str">
        <f t="shared" ca="1" si="10"/>
        <v/>
      </c>
      <c r="B169" s="67" t="str">
        <f t="shared" ca="1" si="11"/>
        <v/>
      </c>
      <c r="C169" s="68" t="str">
        <f t="shared" ca="1" si="12"/>
        <v/>
      </c>
      <c r="D169" s="68" t="str">
        <f t="shared" ca="1" si="13"/>
        <v/>
      </c>
      <c r="E169" s="68" t="str">
        <f t="shared" ca="1" si="14"/>
        <v/>
      </c>
      <c r="G169" s="65"/>
    </row>
    <row r="170" spans="1:7" x14ac:dyDescent="0.25">
      <c r="A170" s="66" t="str">
        <f t="shared" ca="1" si="10"/>
        <v/>
      </c>
      <c r="B170" s="67" t="str">
        <f t="shared" ca="1" si="11"/>
        <v/>
      </c>
      <c r="C170" s="68" t="str">
        <f t="shared" ca="1" si="12"/>
        <v/>
      </c>
      <c r="D170" s="68" t="str">
        <f t="shared" ca="1" si="13"/>
        <v/>
      </c>
      <c r="E170" s="68" t="str">
        <f t="shared" ca="1" si="14"/>
        <v/>
      </c>
      <c r="G170" s="65"/>
    </row>
    <row r="171" spans="1:7" x14ac:dyDescent="0.25">
      <c r="A171" s="66" t="str">
        <f t="shared" ca="1" si="10"/>
        <v/>
      </c>
      <c r="B171" s="67" t="str">
        <f t="shared" ca="1" si="11"/>
        <v/>
      </c>
      <c r="C171" s="68" t="str">
        <f t="shared" ca="1" si="12"/>
        <v/>
      </c>
      <c r="D171" s="68" t="str">
        <f t="shared" ca="1" si="13"/>
        <v/>
      </c>
      <c r="E171" s="68" t="str">
        <f t="shared" ca="1" si="14"/>
        <v/>
      </c>
      <c r="G171" s="65"/>
    </row>
    <row r="172" spans="1:7" x14ac:dyDescent="0.25">
      <c r="A172" s="66" t="str">
        <f t="shared" ca="1" si="10"/>
        <v/>
      </c>
      <c r="B172" s="67" t="str">
        <f t="shared" ca="1" si="11"/>
        <v/>
      </c>
      <c r="C172" s="68" t="str">
        <f t="shared" ca="1" si="12"/>
        <v/>
      </c>
      <c r="D172" s="68" t="str">
        <f t="shared" ca="1" si="13"/>
        <v/>
      </c>
      <c r="E172" s="68" t="str">
        <f t="shared" ca="1" si="14"/>
        <v/>
      </c>
      <c r="G172" s="65"/>
    </row>
    <row r="173" spans="1:7" x14ac:dyDescent="0.25">
      <c r="A173" s="66" t="str">
        <f t="shared" ca="1" si="10"/>
        <v/>
      </c>
      <c r="B173" s="67" t="str">
        <f t="shared" ca="1" si="11"/>
        <v/>
      </c>
      <c r="C173" s="68" t="str">
        <f t="shared" ca="1" si="12"/>
        <v/>
      </c>
      <c r="D173" s="68" t="str">
        <f t="shared" ca="1" si="13"/>
        <v/>
      </c>
      <c r="E173" s="68" t="str">
        <f t="shared" ca="1" si="14"/>
        <v/>
      </c>
      <c r="G173" s="65"/>
    </row>
    <row r="174" spans="1:7" x14ac:dyDescent="0.25">
      <c r="A174" s="66" t="str">
        <f t="shared" ca="1" si="10"/>
        <v/>
      </c>
      <c r="B174" s="67" t="str">
        <f t="shared" ca="1" si="11"/>
        <v/>
      </c>
      <c r="C174" s="68" t="str">
        <f t="shared" ca="1" si="12"/>
        <v/>
      </c>
      <c r="D174" s="68" t="str">
        <f t="shared" ca="1" si="13"/>
        <v/>
      </c>
      <c r="E174" s="68" t="str">
        <f t="shared" ca="1" si="14"/>
        <v/>
      </c>
      <c r="G174" s="65"/>
    </row>
    <row r="175" spans="1:7" x14ac:dyDescent="0.25">
      <c r="A175" s="66" t="str">
        <f t="shared" ca="1" si="10"/>
        <v/>
      </c>
      <c r="B175" s="67" t="str">
        <f t="shared" ca="1" si="11"/>
        <v/>
      </c>
      <c r="C175" s="68" t="str">
        <f t="shared" ca="1" si="12"/>
        <v/>
      </c>
      <c r="D175" s="68" t="str">
        <f t="shared" ca="1" si="13"/>
        <v/>
      </c>
      <c r="E175" s="68" t="str">
        <f t="shared" ca="1" si="14"/>
        <v/>
      </c>
      <c r="G175" s="65"/>
    </row>
    <row r="176" spans="1:7" x14ac:dyDescent="0.25">
      <c r="A176" s="66" t="str">
        <f t="shared" ca="1" si="10"/>
        <v/>
      </c>
      <c r="B176" s="67" t="str">
        <f t="shared" ca="1" si="11"/>
        <v/>
      </c>
      <c r="C176" s="68" t="str">
        <f t="shared" ca="1" si="12"/>
        <v/>
      </c>
      <c r="D176" s="68" t="str">
        <f t="shared" ca="1" si="13"/>
        <v/>
      </c>
      <c r="E176" s="68" t="str">
        <f t="shared" ca="1" si="14"/>
        <v/>
      </c>
      <c r="G176" s="65"/>
    </row>
    <row r="177" spans="1:7" x14ac:dyDescent="0.25">
      <c r="A177" s="66" t="str">
        <f t="shared" ca="1" si="10"/>
        <v/>
      </c>
      <c r="B177" s="67" t="str">
        <f t="shared" ca="1" si="11"/>
        <v/>
      </c>
      <c r="C177" s="68" t="str">
        <f t="shared" ca="1" si="12"/>
        <v/>
      </c>
      <c r="D177" s="68" t="str">
        <f t="shared" ca="1" si="13"/>
        <v/>
      </c>
      <c r="E177" s="68" t="str">
        <f t="shared" ca="1" si="14"/>
        <v/>
      </c>
      <c r="G177" s="65"/>
    </row>
    <row r="178" spans="1:7" x14ac:dyDescent="0.25">
      <c r="A178" s="66" t="str">
        <f t="shared" ca="1" si="10"/>
        <v/>
      </c>
      <c r="B178" s="67" t="str">
        <f t="shared" ca="1" si="11"/>
        <v/>
      </c>
      <c r="C178" s="68" t="str">
        <f t="shared" ca="1" si="12"/>
        <v/>
      </c>
      <c r="D178" s="68" t="str">
        <f t="shared" ca="1" si="13"/>
        <v/>
      </c>
      <c r="E178" s="68" t="str">
        <f t="shared" ca="1" si="14"/>
        <v/>
      </c>
      <c r="G178" s="65"/>
    </row>
    <row r="179" spans="1:7" x14ac:dyDescent="0.25">
      <c r="A179" s="66" t="str">
        <f t="shared" ca="1" si="10"/>
        <v/>
      </c>
      <c r="B179" s="67" t="str">
        <f t="shared" ca="1" si="11"/>
        <v/>
      </c>
      <c r="C179" s="68" t="str">
        <f t="shared" ca="1" si="12"/>
        <v/>
      </c>
      <c r="D179" s="68" t="str">
        <f t="shared" ca="1" si="13"/>
        <v/>
      </c>
      <c r="E179" s="68" t="str">
        <f t="shared" ca="1" si="14"/>
        <v/>
      </c>
      <c r="G179" s="65"/>
    </row>
    <row r="180" spans="1:7" x14ac:dyDescent="0.25">
      <c r="A180" s="66" t="str">
        <f t="shared" ca="1" si="10"/>
        <v/>
      </c>
      <c r="B180" s="67" t="str">
        <f t="shared" ca="1" si="11"/>
        <v/>
      </c>
      <c r="C180" s="68" t="str">
        <f t="shared" ca="1" si="12"/>
        <v/>
      </c>
      <c r="D180" s="68" t="str">
        <f t="shared" ca="1" si="13"/>
        <v/>
      </c>
      <c r="E180" s="68" t="str">
        <f t="shared" ca="1" si="14"/>
        <v/>
      </c>
      <c r="G180" s="65"/>
    </row>
    <row r="181" spans="1:7" x14ac:dyDescent="0.25">
      <c r="A181" s="66" t="str">
        <f t="shared" ca="1" si="10"/>
        <v/>
      </c>
      <c r="B181" s="67" t="str">
        <f t="shared" ca="1" si="11"/>
        <v/>
      </c>
      <c r="C181" s="68" t="str">
        <f t="shared" ca="1" si="12"/>
        <v/>
      </c>
      <c r="D181" s="68" t="str">
        <f t="shared" ca="1" si="13"/>
        <v/>
      </c>
      <c r="E181" s="68" t="str">
        <f t="shared" ca="1" si="14"/>
        <v/>
      </c>
      <c r="G181" s="65"/>
    </row>
    <row r="182" spans="1:7" x14ac:dyDescent="0.25">
      <c r="A182" s="66" t="str">
        <f t="shared" ca="1" si="10"/>
        <v/>
      </c>
      <c r="B182" s="67" t="str">
        <f t="shared" ca="1" si="11"/>
        <v/>
      </c>
      <c r="C182" s="68" t="str">
        <f t="shared" ca="1" si="12"/>
        <v/>
      </c>
      <c r="D182" s="68" t="str">
        <f t="shared" ca="1" si="13"/>
        <v/>
      </c>
      <c r="E182" s="68" t="str">
        <f t="shared" ca="1" si="14"/>
        <v/>
      </c>
      <c r="G182" s="65"/>
    </row>
    <row r="183" spans="1:7" x14ac:dyDescent="0.25">
      <c r="A183" s="66" t="str">
        <f t="shared" ca="1" si="10"/>
        <v/>
      </c>
      <c r="B183" s="67" t="str">
        <f t="shared" ca="1" si="11"/>
        <v/>
      </c>
      <c r="C183" s="68" t="str">
        <f t="shared" ca="1" si="12"/>
        <v/>
      </c>
      <c r="D183" s="68" t="str">
        <f t="shared" ca="1" si="13"/>
        <v/>
      </c>
      <c r="E183" s="68" t="str">
        <f t="shared" ca="1" si="14"/>
        <v/>
      </c>
      <c r="G183" s="65"/>
    </row>
    <row r="184" spans="1:7" x14ac:dyDescent="0.25">
      <c r="A184" s="66" t="str">
        <f t="shared" ca="1" si="10"/>
        <v/>
      </c>
      <c r="B184" s="67" t="str">
        <f t="shared" ca="1" si="11"/>
        <v/>
      </c>
      <c r="C184" s="68" t="str">
        <f t="shared" ca="1" si="12"/>
        <v/>
      </c>
      <c r="D184" s="68" t="str">
        <f t="shared" ca="1" si="13"/>
        <v/>
      </c>
      <c r="E184" s="68" t="str">
        <f t="shared" ca="1" si="14"/>
        <v/>
      </c>
      <c r="G184" s="65"/>
    </row>
    <row r="185" spans="1:7" x14ac:dyDescent="0.25">
      <c r="A185" s="66" t="str">
        <f t="shared" ca="1" si="10"/>
        <v/>
      </c>
      <c r="B185" s="67" t="str">
        <f t="shared" ca="1" si="11"/>
        <v/>
      </c>
      <c r="C185" s="68" t="str">
        <f t="shared" ca="1" si="12"/>
        <v/>
      </c>
      <c r="D185" s="68" t="str">
        <f t="shared" ca="1" si="13"/>
        <v/>
      </c>
      <c r="E185" s="68" t="str">
        <f t="shared" ca="1" si="14"/>
        <v/>
      </c>
      <c r="G185" s="65"/>
    </row>
    <row r="186" spans="1:7" x14ac:dyDescent="0.25">
      <c r="A186" s="66" t="str">
        <f t="shared" ca="1" si="10"/>
        <v/>
      </c>
      <c r="B186" s="67" t="str">
        <f t="shared" ca="1" si="11"/>
        <v/>
      </c>
      <c r="C186" s="68" t="str">
        <f t="shared" ca="1" si="12"/>
        <v/>
      </c>
      <c r="D186" s="68" t="str">
        <f t="shared" ca="1" si="13"/>
        <v/>
      </c>
      <c r="E186" s="68" t="str">
        <f t="shared" ca="1" si="14"/>
        <v/>
      </c>
      <c r="G186" s="65"/>
    </row>
    <row r="187" spans="1:7" x14ac:dyDescent="0.25">
      <c r="A187" s="66" t="str">
        <f t="shared" ca="1" si="10"/>
        <v/>
      </c>
      <c r="B187" s="67" t="str">
        <f t="shared" ca="1" si="11"/>
        <v/>
      </c>
      <c r="C187" s="68" t="str">
        <f t="shared" ca="1" si="12"/>
        <v/>
      </c>
      <c r="D187" s="68" t="str">
        <f t="shared" ca="1" si="13"/>
        <v/>
      </c>
      <c r="E187" s="68" t="str">
        <f t="shared" ca="1" si="14"/>
        <v/>
      </c>
      <c r="G187" s="65"/>
    </row>
    <row r="188" spans="1:7" x14ac:dyDescent="0.25">
      <c r="A188" s="66" t="str">
        <f t="shared" ca="1" si="10"/>
        <v/>
      </c>
      <c r="B188" s="67" t="str">
        <f t="shared" ca="1" si="11"/>
        <v/>
      </c>
      <c r="C188" s="68" t="str">
        <f t="shared" ca="1" si="12"/>
        <v/>
      </c>
      <c r="D188" s="68" t="str">
        <f t="shared" ca="1" si="13"/>
        <v/>
      </c>
      <c r="E188" s="68" t="str">
        <f t="shared" ca="1" si="14"/>
        <v/>
      </c>
      <c r="G188" s="65"/>
    </row>
    <row r="189" spans="1:7" x14ac:dyDescent="0.25">
      <c r="A189" s="66" t="str">
        <f t="shared" ca="1" si="10"/>
        <v/>
      </c>
      <c r="B189" s="67" t="str">
        <f t="shared" ca="1" si="11"/>
        <v/>
      </c>
      <c r="C189" s="68" t="str">
        <f t="shared" ca="1" si="12"/>
        <v/>
      </c>
      <c r="D189" s="68" t="str">
        <f t="shared" ca="1" si="13"/>
        <v/>
      </c>
      <c r="E189" s="68" t="str">
        <f t="shared" ca="1" si="14"/>
        <v/>
      </c>
      <c r="G189" s="65"/>
    </row>
    <row r="190" spans="1:7" x14ac:dyDescent="0.25">
      <c r="A190" s="66" t="str">
        <f t="shared" ca="1" si="10"/>
        <v/>
      </c>
      <c r="B190" s="67" t="str">
        <f t="shared" ca="1" si="11"/>
        <v/>
      </c>
      <c r="C190" s="68" t="str">
        <f t="shared" ca="1" si="12"/>
        <v/>
      </c>
      <c r="D190" s="68" t="str">
        <f t="shared" ca="1" si="13"/>
        <v/>
      </c>
      <c r="E190" s="68" t="str">
        <f t="shared" ca="1" si="14"/>
        <v/>
      </c>
      <c r="G190" s="65"/>
    </row>
    <row r="191" spans="1:7" x14ac:dyDescent="0.25">
      <c r="A191" s="66" t="str">
        <f t="shared" ca="1" si="10"/>
        <v/>
      </c>
      <c r="B191" s="67" t="str">
        <f t="shared" ca="1" si="11"/>
        <v/>
      </c>
      <c r="C191" s="68" t="str">
        <f t="shared" ca="1" si="12"/>
        <v/>
      </c>
      <c r="D191" s="68" t="str">
        <f t="shared" ca="1" si="13"/>
        <v/>
      </c>
      <c r="E191" s="68" t="str">
        <f t="shared" ca="1" si="14"/>
        <v/>
      </c>
      <c r="G191" s="65"/>
    </row>
    <row r="192" spans="1:7" x14ac:dyDescent="0.25">
      <c r="A192" s="66" t="str">
        <f t="shared" ca="1" si="10"/>
        <v/>
      </c>
      <c r="B192" s="67" t="str">
        <f t="shared" ca="1" si="11"/>
        <v/>
      </c>
      <c r="C192" s="68" t="str">
        <f t="shared" ca="1" si="12"/>
        <v/>
      </c>
      <c r="D192" s="68" t="str">
        <f t="shared" ca="1" si="13"/>
        <v/>
      </c>
      <c r="E192" s="68" t="str">
        <f t="shared" ca="1" si="14"/>
        <v/>
      </c>
      <c r="G192" s="65"/>
    </row>
    <row r="193" spans="1:7" x14ac:dyDescent="0.25">
      <c r="A193" s="66" t="str">
        <f t="shared" ca="1" si="10"/>
        <v/>
      </c>
      <c r="B193" s="67" t="str">
        <f t="shared" ca="1" si="11"/>
        <v/>
      </c>
      <c r="C193" s="68" t="str">
        <f t="shared" ca="1" si="12"/>
        <v/>
      </c>
      <c r="D193" s="68" t="str">
        <f t="shared" ca="1" si="13"/>
        <v/>
      </c>
      <c r="E193" s="68" t="str">
        <f t="shared" ca="1" si="14"/>
        <v/>
      </c>
      <c r="G193" s="65"/>
    </row>
    <row r="194" spans="1:7" x14ac:dyDescent="0.25">
      <c r="A194" s="66" t="str">
        <f t="shared" ca="1" si="10"/>
        <v/>
      </c>
      <c r="B194" s="67" t="str">
        <f t="shared" ca="1" si="11"/>
        <v/>
      </c>
      <c r="C194" s="68" t="str">
        <f t="shared" ca="1" si="12"/>
        <v/>
      </c>
      <c r="D194" s="68" t="str">
        <f t="shared" ca="1" si="13"/>
        <v/>
      </c>
      <c r="E194" s="68" t="str">
        <f t="shared" ca="1" si="14"/>
        <v/>
      </c>
      <c r="G194" s="65"/>
    </row>
    <row r="195" spans="1:7" x14ac:dyDescent="0.25">
      <c r="A195" s="66" t="str">
        <f t="shared" ca="1" si="10"/>
        <v/>
      </c>
      <c r="B195" s="67" t="str">
        <f t="shared" ca="1" si="11"/>
        <v/>
      </c>
      <c r="C195" s="68" t="str">
        <f t="shared" ca="1" si="12"/>
        <v/>
      </c>
      <c r="D195" s="68" t="str">
        <f t="shared" ca="1" si="13"/>
        <v/>
      </c>
      <c r="E195" s="68" t="str">
        <f t="shared" ca="1" si="14"/>
        <v/>
      </c>
      <c r="G195" s="65"/>
    </row>
    <row r="196" spans="1:7" x14ac:dyDescent="0.25">
      <c r="A196" s="66" t="str">
        <f t="shared" ca="1" si="10"/>
        <v/>
      </c>
      <c r="B196" s="67" t="str">
        <f t="shared" ca="1" si="11"/>
        <v/>
      </c>
      <c r="C196" s="68" t="str">
        <f t="shared" ca="1" si="12"/>
        <v/>
      </c>
      <c r="D196" s="68" t="str">
        <f t="shared" ca="1" si="13"/>
        <v/>
      </c>
      <c r="E196" s="68" t="str">
        <f t="shared" ca="1" si="14"/>
        <v/>
      </c>
      <c r="G196" s="65"/>
    </row>
    <row r="197" spans="1:7" x14ac:dyDescent="0.25">
      <c r="A197" s="66" t="str">
        <f t="shared" ca="1" si="10"/>
        <v/>
      </c>
      <c r="B197" s="67" t="str">
        <f t="shared" ca="1" si="11"/>
        <v/>
      </c>
      <c r="C197" s="68" t="str">
        <f t="shared" ca="1" si="12"/>
        <v/>
      </c>
      <c r="D197" s="68" t="str">
        <f t="shared" ca="1" si="13"/>
        <v/>
      </c>
      <c r="E197" s="68" t="str">
        <f t="shared" ca="1" si="14"/>
        <v/>
      </c>
      <c r="G197" s="65"/>
    </row>
    <row r="198" spans="1:7" x14ac:dyDescent="0.25">
      <c r="A198" s="66" t="str">
        <f t="shared" ca="1" si="10"/>
        <v/>
      </c>
      <c r="B198" s="67" t="str">
        <f t="shared" ca="1" si="11"/>
        <v/>
      </c>
      <c r="C198" s="68" t="str">
        <f t="shared" ca="1" si="12"/>
        <v/>
      </c>
      <c r="D198" s="68" t="str">
        <f t="shared" ca="1" si="13"/>
        <v/>
      </c>
      <c r="E198" s="68" t="str">
        <f t="shared" ca="1" si="14"/>
        <v/>
      </c>
      <c r="G198" s="65"/>
    </row>
    <row r="199" spans="1:7" x14ac:dyDescent="0.25">
      <c r="A199" s="66" t="str">
        <f t="shared" ca="1" si="10"/>
        <v/>
      </c>
      <c r="B199" s="67" t="str">
        <f t="shared" ca="1" si="11"/>
        <v/>
      </c>
      <c r="C199" s="68" t="str">
        <f t="shared" ca="1" si="12"/>
        <v/>
      </c>
      <c r="D199" s="68" t="str">
        <f t="shared" ca="1" si="13"/>
        <v/>
      </c>
      <c r="E199" s="68" t="str">
        <f t="shared" ca="1" si="14"/>
        <v/>
      </c>
      <c r="G199" s="65"/>
    </row>
    <row r="200" spans="1:7" x14ac:dyDescent="0.25">
      <c r="A200" s="66" t="str">
        <f t="shared" ca="1" si="10"/>
        <v/>
      </c>
      <c r="B200" s="67" t="str">
        <f t="shared" ca="1" si="11"/>
        <v/>
      </c>
      <c r="C200" s="68" t="str">
        <f t="shared" ca="1" si="12"/>
        <v/>
      </c>
      <c r="D200" s="68" t="str">
        <f t="shared" ca="1" si="13"/>
        <v/>
      </c>
      <c r="E200" s="68" t="str">
        <f t="shared" ca="1" si="14"/>
        <v/>
      </c>
      <c r="G200" s="65"/>
    </row>
    <row r="201" spans="1:7" x14ac:dyDescent="0.25">
      <c r="A201" s="66" t="str">
        <f t="shared" ca="1" si="10"/>
        <v/>
      </c>
      <c r="B201" s="67" t="str">
        <f t="shared" ca="1" si="11"/>
        <v/>
      </c>
      <c r="C201" s="68" t="str">
        <f t="shared" ca="1" si="12"/>
        <v/>
      </c>
      <c r="D201" s="68" t="str">
        <f t="shared" ca="1" si="13"/>
        <v/>
      </c>
      <c r="E201" s="68" t="str">
        <f t="shared" ca="1" si="14"/>
        <v/>
      </c>
      <c r="G201" s="65"/>
    </row>
    <row r="202" spans="1:7" x14ac:dyDescent="0.25">
      <c r="A202" s="66" t="str">
        <f t="shared" ca="1" si="10"/>
        <v/>
      </c>
      <c r="B202" s="67" t="str">
        <f t="shared" ca="1" si="11"/>
        <v/>
      </c>
      <c r="C202" s="68" t="str">
        <f t="shared" ca="1" si="12"/>
        <v/>
      </c>
      <c r="D202" s="68" t="str">
        <f t="shared" ca="1" si="13"/>
        <v/>
      </c>
      <c r="E202" s="68" t="str">
        <f t="shared" ca="1" si="14"/>
        <v/>
      </c>
      <c r="G202" s="65"/>
    </row>
    <row r="203" spans="1:7" x14ac:dyDescent="0.25">
      <c r="A203" s="66" t="str">
        <f t="shared" ca="1" si="10"/>
        <v/>
      </c>
      <c r="B203" s="67" t="str">
        <f t="shared" ca="1" si="11"/>
        <v/>
      </c>
      <c r="C203" s="68" t="str">
        <f t="shared" ca="1" si="12"/>
        <v/>
      </c>
      <c r="D203" s="68" t="str">
        <f t="shared" ca="1" si="13"/>
        <v/>
      </c>
      <c r="E203" s="68" t="str">
        <f t="shared" ca="1" si="14"/>
        <v/>
      </c>
      <c r="G203" s="65"/>
    </row>
    <row r="204" spans="1:7" x14ac:dyDescent="0.25">
      <c r="A204" s="66" t="str">
        <f t="shared" ca="1" si="10"/>
        <v/>
      </c>
      <c r="B204" s="67" t="str">
        <f t="shared" ca="1" si="11"/>
        <v/>
      </c>
      <c r="C204" s="68" t="str">
        <f t="shared" ca="1" si="12"/>
        <v/>
      </c>
      <c r="D204" s="68" t="str">
        <f t="shared" ca="1" si="13"/>
        <v/>
      </c>
      <c r="E204" s="68" t="str">
        <f t="shared" ca="1" si="14"/>
        <v/>
      </c>
      <c r="G204" s="65"/>
    </row>
    <row r="205" spans="1:7" x14ac:dyDescent="0.25">
      <c r="A205" s="66" t="str">
        <f t="shared" ca="1" si="10"/>
        <v/>
      </c>
      <c r="B205" s="67" t="str">
        <f t="shared" ca="1" si="11"/>
        <v/>
      </c>
      <c r="C205" s="68" t="str">
        <f t="shared" ca="1" si="12"/>
        <v/>
      </c>
      <c r="D205" s="68" t="str">
        <f t="shared" ca="1" si="13"/>
        <v/>
      </c>
      <c r="E205" s="68" t="str">
        <f t="shared" ca="1" si="14"/>
        <v/>
      </c>
      <c r="G205" s="65"/>
    </row>
    <row r="206" spans="1:7" x14ac:dyDescent="0.25">
      <c r="A206" s="66" t="str">
        <f t="shared" ca="1" si="10"/>
        <v/>
      </c>
      <c r="B206" s="67" t="str">
        <f t="shared" ca="1" si="11"/>
        <v/>
      </c>
      <c r="C206" s="68" t="str">
        <f t="shared" ca="1" si="12"/>
        <v/>
      </c>
      <c r="D206" s="68" t="str">
        <f t="shared" ca="1" si="13"/>
        <v/>
      </c>
      <c r="E206" s="68" t="str">
        <f t="shared" ca="1" si="14"/>
        <v/>
      </c>
      <c r="G206" s="65"/>
    </row>
    <row r="207" spans="1:7" x14ac:dyDescent="0.25">
      <c r="A207" s="66" t="str">
        <f t="shared" ca="1" si="10"/>
        <v/>
      </c>
      <c r="B207" s="67" t="str">
        <f t="shared" ca="1" si="11"/>
        <v/>
      </c>
      <c r="C207" s="68" t="str">
        <f t="shared" ca="1" si="12"/>
        <v/>
      </c>
      <c r="D207" s="68" t="str">
        <f t="shared" ca="1" si="13"/>
        <v/>
      </c>
      <c r="E207" s="68" t="str">
        <f t="shared" ca="1" si="14"/>
        <v/>
      </c>
      <c r="G207" s="65"/>
    </row>
    <row r="208" spans="1:7" x14ac:dyDescent="0.25">
      <c r="A208" s="66" t="str">
        <f t="shared" ca="1" si="10"/>
        <v/>
      </c>
      <c r="B208" s="67" t="str">
        <f t="shared" ca="1" si="11"/>
        <v/>
      </c>
      <c r="C208" s="68" t="str">
        <f t="shared" ca="1" si="12"/>
        <v/>
      </c>
      <c r="D208" s="68" t="str">
        <f t="shared" ca="1" si="13"/>
        <v/>
      </c>
      <c r="E208" s="68" t="str">
        <f t="shared" ca="1" si="14"/>
        <v/>
      </c>
      <c r="G208" s="65"/>
    </row>
    <row r="209" spans="1:7" x14ac:dyDescent="0.25">
      <c r="A209" s="66" t="str">
        <f t="shared" ca="1" si="10"/>
        <v/>
      </c>
      <c r="B209" s="67" t="str">
        <f t="shared" ca="1" si="11"/>
        <v/>
      </c>
      <c r="C209" s="68" t="str">
        <f t="shared" ca="1" si="12"/>
        <v/>
      </c>
      <c r="D209" s="68" t="str">
        <f t="shared" ca="1" si="13"/>
        <v/>
      </c>
      <c r="E209" s="68" t="str">
        <f t="shared" ca="1" si="14"/>
        <v/>
      </c>
      <c r="G209" s="65"/>
    </row>
    <row r="210" spans="1:7" x14ac:dyDescent="0.25">
      <c r="A210" s="66" t="str">
        <f t="shared" ca="1" si="10"/>
        <v/>
      </c>
      <c r="B210" s="67" t="str">
        <f t="shared" ca="1" si="11"/>
        <v/>
      </c>
      <c r="C210" s="68" t="str">
        <f t="shared" ca="1" si="12"/>
        <v/>
      </c>
      <c r="D210" s="68" t="str">
        <f t="shared" ca="1" si="13"/>
        <v/>
      </c>
      <c r="E210" s="68" t="str">
        <f t="shared" ca="1" si="14"/>
        <v/>
      </c>
      <c r="G210" s="65"/>
    </row>
    <row r="211" spans="1:7" x14ac:dyDescent="0.25">
      <c r="A211" s="66" t="str">
        <f t="shared" ca="1" si="10"/>
        <v/>
      </c>
      <c r="B211" s="67" t="str">
        <f t="shared" ca="1" si="11"/>
        <v/>
      </c>
      <c r="C211" s="68" t="str">
        <f t="shared" ca="1" si="12"/>
        <v/>
      </c>
      <c r="D211" s="68" t="str">
        <f t="shared" ca="1" si="13"/>
        <v/>
      </c>
      <c r="E211" s="68" t="str">
        <f t="shared" ca="1" si="14"/>
        <v/>
      </c>
      <c r="G211" s="65"/>
    </row>
    <row r="212" spans="1:7" x14ac:dyDescent="0.25">
      <c r="A212" s="66" t="str">
        <f t="shared" ca="1" si="10"/>
        <v/>
      </c>
      <c r="B212" s="67" t="str">
        <f t="shared" ca="1" si="11"/>
        <v/>
      </c>
      <c r="C212" s="68" t="str">
        <f t="shared" ca="1" si="12"/>
        <v/>
      </c>
      <c r="D212" s="68" t="str">
        <f t="shared" ca="1" si="13"/>
        <v/>
      </c>
      <c r="E212" s="68" t="str">
        <f t="shared" ca="1" si="14"/>
        <v/>
      </c>
      <c r="G212" s="65"/>
    </row>
    <row r="213" spans="1:7" x14ac:dyDescent="0.25">
      <c r="A213" s="66" t="str">
        <f t="shared" ca="1" si="10"/>
        <v/>
      </c>
      <c r="B213" s="67" t="str">
        <f t="shared" ca="1" si="11"/>
        <v/>
      </c>
      <c r="C213" s="68" t="str">
        <f t="shared" ca="1" si="12"/>
        <v/>
      </c>
      <c r="D213" s="68" t="str">
        <f t="shared" ca="1" si="13"/>
        <v/>
      </c>
      <c r="E213" s="68" t="str">
        <f t="shared" ca="1" si="14"/>
        <v/>
      </c>
      <c r="G213" s="65"/>
    </row>
    <row r="214" spans="1:7" x14ac:dyDescent="0.25">
      <c r="A214" s="66" t="str">
        <f t="shared" ca="1" si="10"/>
        <v/>
      </c>
      <c r="B214" s="67" t="str">
        <f t="shared" ca="1" si="11"/>
        <v/>
      </c>
      <c r="C214" s="68" t="str">
        <f t="shared" ca="1" si="12"/>
        <v/>
      </c>
      <c r="D214" s="68" t="str">
        <f t="shared" ca="1" si="13"/>
        <v/>
      </c>
      <c r="E214" s="68" t="str">
        <f t="shared" ca="1" si="14"/>
        <v/>
      </c>
      <c r="G214" s="65"/>
    </row>
    <row r="215" spans="1:7" x14ac:dyDescent="0.25">
      <c r="A215" s="66" t="str">
        <f t="shared" ca="1" si="10"/>
        <v/>
      </c>
      <c r="B215" s="67" t="str">
        <f t="shared" ca="1" si="11"/>
        <v/>
      </c>
      <c r="C215" s="68" t="str">
        <f t="shared" ca="1" si="12"/>
        <v/>
      </c>
      <c r="D215" s="68" t="str">
        <f t="shared" ca="1" si="13"/>
        <v/>
      </c>
      <c r="E215" s="68" t="str">
        <f t="shared" ca="1" si="14"/>
        <v/>
      </c>
      <c r="G215" s="65"/>
    </row>
    <row r="216" spans="1:7" x14ac:dyDescent="0.25">
      <c r="A216" s="66" t="str">
        <f t="shared" ref="A216:A279" ca="1" si="15">IF(A215="","",IF(EDATE(A215,$B$8)&gt;EDATE(B$9,-$B$8),"",EDATE(A215,$B$8)))</f>
        <v/>
      </c>
      <c r="B216" s="67" t="str">
        <f t="shared" ca="1" si="11"/>
        <v/>
      </c>
      <c r="C216" s="68" t="str">
        <f t="shared" ca="1" si="12"/>
        <v/>
      </c>
      <c r="D216" s="68" t="str">
        <f t="shared" ca="1" si="13"/>
        <v/>
      </c>
      <c r="E216" s="68" t="str">
        <f t="shared" ca="1" si="14"/>
        <v/>
      </c>
      <c r="G216" s="65"/>
    </row>
    <row r="217" spans="1:7" x14ac:dyDescent="0.25">
      <c r="A217" s="66" t="str">
        <f t="shared" ca="1" si="15"/>
        <v/>
      </c>
      <c r="B217" s="67" t="str">
        <f t="shared" ref="B217:B280" ca="1" si="16">IF(A217="","",IF(C217="",B216,B216+C217))</f>
        <v/>
      </c>
      <c r="C217" s="68" t="str">
        <f t="shared" ref="C217:C280" ca="1" si="17">IF(A217="","",IF(A217&lt;B$13,"",B$12))</f>
        <v/>
      </c>
      <c r="D217" s="68" t="str">
        <f t="shared" ref="D217:D263" ca="1" si="18">IF(A217="","",-B216*B$4*(A217-A216)/360)</f>
        <v/>
      </c>
      <c r="E217" s="68" t="str">
        <f t="shared" ref="E217:E280" ca="1" si="19">IF(A217="","",IF(C217="",D217,D217+C217))</f>
        <v/>
      </c>
      <c r="G217" s="65"/>
    </row>
    <row r="218" spans="1:7" x14ac:dyDescent="0.25">
      <c r="A218" s="66" t="str">
        <f t="shared" ca="1" si="15"/>
        <v/>
      </c>
      <c r="B218" s="67" t="str">
        <f t="shared" ca="1" si="16"/>
        <v/>
      </c>
      <c r="C218" s="68" t="str">
        <f t="shared" ca="1" si="17"/>
        <v/>
      </c>
      <c r="D218" s="68" t="str">
        <f t="shared" ca="1" si="18"/>
        <v/>
      </c>
      <c r="E218" s="68" t="str">
        <f t="shared" ca="1" si="19"/>
        <v/>
      </c>
      <c r="G218" s="65"/>
    </row>
    <row r="219" spans="1:7" x14ac:dyDescent="0.25">
      <c r="A219" s="66" t="str">
        <f t="shared" ca="1" si="15"/>
        <v/>
      </c>
      <c r="B219" s="67" t="str">
        <f t="shared" ca="1" si="16"/>
        <v/>
      </c>
      <c r="C219" s="68" t="str">
        <f t="shared" ca="1" si="17"/>
        <v/>
      </c>
      <c r="D219" s="68" t="str">
        <f t="shared" ca="1" si="18"/>
        <v/>
      </c>
      <c r="E219" s="68" t="str">
        <f t="shared" ca="1" si="19"/>
        <v/>
      </c>
      <c r="G219" s="65"/>
    </row>
    <row r="220" spans="1:7" x14ac:dyDescent="0.25">
      <c r="A220" s="66" t="str">
        <f t="shared" ca="1" si="15"/>
        <v/>
      </c>
      <c r="B220" s="67" t="str">
        <f t="shared" ca="1" si="16"/>
        <v/>
      </c>
      <c r="C220" s="68" t="str">
        <f t="shared" ca="1" si="17"/>
        <v/>
      </c>
      <c r="D220" s="68" t="str">
        <f t="shared" ca="1" si="18"/>
        <v/>
      </c>
      <c r="E220" s="68" t="str">
        <f t="shared" ca="1" si="19"/>
        <v/>
      </c>
      <c r="G220" s="65"/>
    </row>
    <row r="221" spans="1:7" x14ac:dyDescent="0.25">
      <c r="A221" s="66" t="str">
        <f t="shared" ca="1" si="15"/>
        <v/>
      </c>
      <c r="B221" s="67" t="str">
        <f t="shared" ca="1" si="16"/>
        <v/>
      </c>
      <c r="C221" s="68" t="str">
        <f t="shared" ca="1" si="17"/>
        <v/>
      </c>
      <c r="D221" s="68" t="str">
        <f t="shared" ca="1" si="18"/>
        <v/>
      </c>
      <c r="E221" s="68" t="str">
        <f t="shared" ca="1" si="19"/>
        <v/>
      </c>
      <c r="G221" s="65"/>
    </row>
    <row r="222" spans="1:7" x14ac:dyDescent="0.25">
      <c r="A222" s="66" t="str">
        <f t="shared" ca="1" si="15"/>
        <v/>
      </c>
      <c r="B222" s="67" t="str">
        <f t="shared" ca="1" si="16"/>
        <v/>
      </c>
      <c r="C222" s="68" t="str">
        <f t="shared" ca="1" si="17"/>
        <v/>
      </c>
      <c r="D222" s="68" t="str">
        <f t="shared" ca="1" si="18"/>
        <v/>
      </c>
      <c r="E222" s="68" t="str">
        <f t="shared" ca="1" si="19"/>
        <v/>
      </c>
      <c r="G222" s="65"/>
    </row>
    <row r="223" spans="1:7" x14ac:dyDescent="0.25">
      <c r="A223" s="66" t="str">
        <f t="shared" ca="1" si="15"/>
        <v/>
      </c>
      <c r="B223" s="67" t="str">
        <f t="shared" ca="1" si="16"/>
        <v/>
      </c>
      <c r="C223" s="68" t="str">
        <f t="shared" ca="1" si="17"/>
        <v/>
      </c>
      <c r="D223" s="68" t="str">
        <f t="shared" ca="1" si="18"/>
        <v/>
      </c>
      <c r="E223" s="68" t="str">
        <f t="shared" ca="1" si="19"/>
        <v/>
      </c>
      <c r="G223" s="65"/>
    </row>
    <row r="224" spans="1:7" x14ac:dyDescent="0.25">
      <c r="A224" s="66" t="str">
        <f t="shared" ca="1" si="15"/>
        <v/>
      </c>
      <c r="B224" s="67" t="str">
        <f t="shared" ca="1" si="16"/>
        <v/>
      </c>
      <c r="C224" s="68" t="str">
        <f t="shared" ca="1" si="17"/>
        <v/>
      </c>
      <c r="D224" s="68" t="str">
        <f t="shared" ca="1" si="18"/>
        <v/>
      </c>
      <c r="E224" s="68" t="str">
        <f t="shared" ca="1" si="19"/>
        <v/>
      </c>
      <c r="G224" s="65"/>
    </row>
    <row r="225" spans="1:7" x14ac:dyDescent="0.25">
      <c r="A225" s="66" t="str">
        <f t="shared" ca="1" si="15"/>
        <v/>
      </c>
      <c r="B225" s="67" t="str">
        <f t="shared" ca="1" si="16"/>
        <v/>
      </c>
      <c r="C225" s="68" t="str">
        <f t="shared" ca="1" si="17"/>
        <v/>
      </c>
      <c r="D225" s="68" t="str">
        <f t="shared" ca="1" si="18"/>
        <v/>
      </c>
      <c r="E225" s="68" t="str">
        <f t="shared" ca="1" si="19"/>
        <v/>
      </c>
      <c r="G225" s="65"/>
    </row>
    <row r="226" spans="1:7" x14ac:dyDescent="0.25">
      <c r="A226" s="66" t="str">
        <f t="shared" ca="1" si="15"/>
        <v/>
      </c>
      <c r="B226" s="67" t="str">
        <f t="shared" ca="1" si="16"/>
        <v/>
      </c>
      <c r="C226" s="68" t="str">
        <f t="shared" ca="1" si="17"/>
        <v/>
      </c>
      <c r="D226" s="68" t="str">
        <f t="shared" ca="1" si="18"/>
        <v/>
      </c>
      <c r="E226" s="68" t="str">
        <f t="shared" ca="1" si="19"/>
        <v/>
      </c>
      <c r="G226" s="65"/>
    </row>
    <row r="227" spans="1:7" x14ac:dyDescent="0.25">
      <c r="A227" s="66" t="str">
        <f t="shared" ca="1" si="15"/>
        <v/>
      </c>
      <c r="B227" s="67" t="str">
        <f t="shared" ca="1" si="16"/>
        <v/>
      </c>
      <c r="C227" s="68" t="str">
        <f t="shared" ca="1" si="17"/>
        <v/>
      </c>
      <c r="D227" s="68" t="str">
        <f t="shared" ca="1" si="18"/>
        <v/>
      </c>
      <c r="E227" s="68" t="str">
        <f t="shared" ca="1" si="19"/>
        <v/>
      </c>
      <c r="G227" s="65"/>
    </row>
    <row r="228" spans="1:7" x14ac:dyDescent="0.25">
      <c r="A228" s="66" t="str">
        <f t="shared" ca="1" si="15"/>
        <v/>
      </c>
      <c r="B228" s="67" t="str">
        <f t="shared" ca="1" si="16"/>
        <v/>
      </c>
      <c r="C228" s="68" t="str">
        <f t="shared" ca="1" si="17"/>
        <v/>
      </c>
      <c r="D228" s="68" t="str">
        <f t="shared" ca="1" si="18"/>
        <v/>
      </c>
      <c r="E228" s="68" t="str">
        <f t="shared" ca="1" si="19"/>
        <v/>
      </c>
      <c r="G228" s="65"/>
    </row>
    <row r="229" spans="1:7" x14ac:dyDescent="0.25">
      <c r="A229" s="66" t="str">
        <f t="shared" ca="1" si="15"/>
        <v/>
      </c>
      <c r="B229" s="67" t="str">
        <f t="shared" ca="1" si="16"/>
        <v/>
      </c>
      <c r="C229" s="68" t="str">
        <f t="shared" ca="1" si="17"/>
        <v/>
      </c>
      <c r="D229" s="68" t="str">
        <f t="shared" ca="1" si="18"/>
        <v/>
      </c>
      <c r="E229" s="68" t="str">
        <f t="shared" ca="1" si="19"/>
        <v/>
      </c>
      <c r="G229" s="65"/>
    </row>
    <row r="230" spans="1:7" x14ac:dyDescent="0.25">
      <c r="A230" s="66" t="str">
        <f t="shared" ca="1" si="15"/>
        <v/>
      </c>
      <c r="B230" s="67" t="str">
        <f t="shared" ca="1" si="16"/>
        <v/>
      </c>
      <c r="C230" s="68" t="str">
        <f t="shared" ca="1" si="17"/>
        <v/>
      </c>
      <c r="D230" s="68" t="str">
        <f t="shared" ca="1" si="18"/>
        <v/>
      </c>
      <c r="E230" s="68" t="str">
        <f t="shared" ca="1" si="19"/>
        <v/>
      </c>
      <c r="G230" s="65"/>
    </row>
    <row r="231" spans="1:7" x14ac:dyDescent="0.25">
      <c r="A231" s="66" t="str">
        <f t="shared" ca="1" si="15"/>
        <v/>
      </c>
      <c r="B231" s="67" t="str">
        <f t="shared" ca="1" si="16"/>
        <v/>
      </c>
      <c r="C231" s="68" t="str">
        <f t="shared" ca="1" si="17"/>
        <v/>
      </c>
      <c r="D231" s="68" t="str">
        <f t="shared" ca="1" si="18"/>
        <v/>
      </c>
      <c r="E231" s="68" t="str">
        <f t="shared" ca="1" si="19"/>
        <v/>
      </c>
      <c r="G231" s="65"/>
    </row>
    <row r="232" spans="1:7" x14ac:dyDescent="0.25">
      <c r="A232" s="66" t="str">
        <f t="shared" ca="1" si="15"/>
        <v/>
      </c>
      <c r="B232" s="67" t="str">
        <f t="shared" ca="1" si="16"/>
        <v/>
      </c>
      <c r="C232" s="68" t="str">
        <f t="shared" ca="1" si="17"/>
        <v/>
      </c>
      <c r="D232" s="68" t="str">
        <f t="shared" ca="1" si="18"/>
        <v/>
      </c>
      <c r="E232" s="68" t="str">
        <f t="shared" ca="1" si="19"/>
        <v/>
      </c>
      <c r="G232" s="65"/>
    </row>
    <row r="233" spans="1:7" x14ac:dyDescent="0.25">
      <c r="A233" s="66" t="str">
        <f t="shared" ca="1" si="15"/>
        <v/>
      </c>
      <c r="B233" s="67" t="str">
        <f t="shared" ca="1" si="16"/>
        <v/>
      </c>
      <c r="C233" s="68" t="str">
        <f t="shared" ca="1" si="17"/>
        <v/>
      </c>
      <c r="D233" s="68" t="str">
        <f t="shared" ca="1" si="18"/>
        <v/>
      </c>
      <c r="E233" s="68" t="str">
        <f t="shared" ca="1" si="19"/>
        <v/>
      </c>
      <c r="G233" s="65"/>
    </row>
    <row r="234" spans="1:7" x14ac:dyDescent="0.25">
      <c r="A234" s="66" t="str">
        <f t="shared" ca="1" si="15"/>
        <v/>
      </c>
      <c r="B234" s="67" t="str">
        <f t="shared" ca="1" si="16"/>
        <v/>
      </c>
      <c r="C234" s="68" t="str">
        <f t="shared" ca="1" si="17"/>
        <v/>
      </c>
      <c r="D234" s="68" t="str">
        <f t="shared" ca="1" si="18"/>
        <v/>
      </c>
      <c r="E234" s="68" t="str">
        <f t="shared" ca="1" si="19"/>
        <v/>
      </c>
      <c r="G234" s="65"/>
    </row>
    <row r="235" spans="1:7" x14ac:dyDescent="0.25">
      <c r="A235" s="66" t="str">
        <f t="shared" ca="1" si="15"/>
        <v/>
      </c>
      <c r="B235" s="67" t="str">
        <f t="shared" ca="1" si="16"/>
        <v/>
      </c>
      <c r="C235" s="68" t="str">
        <f t="shared" ca="1" si="17"/>
        <v/>
      </c>
      <c r="D235" s="68" t="str">
        <f t="shared" ca="1" si="18"/>
        <v/>
      </c>
      <c r="E235" s="68" t="str">
        <f t="shared" ca="1" si="19"/>
        <v/>
      </c>
      <c r="G235" s="65"/>
    </row>
    <row r="236" spans="1:7" x14ac:dyDescent="0.25">
      <c r="A236" s="66" t="str">
        <f t="shared" ca="1" si="15"/>
        <v/>
      </c>
      <c r="B236" s="67" t="str">
        <f t="shared" ca="1" si="16"/>
        <v/>
      </c>
      <c r="C236" s="68" t="str">
        <f t="shared" ca="1" si="17"/>
        <v/>
      </c>
      <c r="D236" s="68" t="str">
        <f t="shared" ca="1" si="18"/>
        <v/>
      </c>
      <c r="E236" s="68" t="str">
        <f t="shared" ca="1" si="19"/>
        <v/>
      </c>
      <c r="G236" s="65"/>
    </row>
    <row r="237" spans="1:7" x14ac:dyDescent="0.25">
      <c r="A237" s="66" t="str">
        <f t="shared" ca="1" si="15"/>
        <v/>
      </c>
      <c r="B237" s="67" t="str">
        <f t="shared" ca="1" si="16"/>
        <v/>
      </c>
      <c r="C237" s="68" t="str">
        <f t="shared" ca="1" si="17"/>
        <v/>
      </c>
      <c r="D237" s="68" t="str">
        <f t="shared" ca="1" si="18"/>
        <v/>
      </c>
      <c r="E237" s="68" t="str">
        <f t="shared" ca="1" si="19"/>
        <v/>
      </c>
      <c r="G237" s="65"/>
    </row>
    <row r="238" spans="1:7" x14ac:dyDescent="0.25">
      <c r="A238" s="66" t="str">
        <f t="shared" ca="1" si="15"/>
        <v/>
      </c>
      <c r="B238" s="67" t="str">
        <f t="shared" ca="1" si="16"/>
        <v/>
      </c>
      <c r="C238" s="68" t="str">
        <f t="shared" ca="1" si="17"/>
        <v/>
      </c>
      <c r="D238" s="68" t="str">
        <f t="shared" ca="1" si="18"/>
        <v/>
      </c>
      <c r="E238" s="68" t="str">
        <f t="shared" ca="1" si="19"/>
        <v/>
      </c>
      <c r="G238" s="65"/>
    </row>
    <row r="239" spans="1:7" x14ac:dyDescent="0.25">
      <c r="A239" s="66" t="str">
        <f t="shared" ca="1" si="15"/>
        <v/>
      </c>
      <c r="B239" s="67" t="str">
        <f t="shared" ca="1" si="16"/>
        <v/>
      </c>
      <c r="C239" s="68" t="str">
        <f t="shared" ca="1" si="17"/>
        <v/>
      </c>
      <c r="D239" s="68" t="str">
        <f t="shared" ca="1" si="18"/>
        <v/>
      </c>
      <c r="E239" s="68" t="str">
        <f t="shared" ca="1" si="19"/>
        <v/>
      </c>
      <c r="G239" s="65"/>
    </row>
    <row r="240" spans="1:7" x14ac:dyDescent="0.25">
      <c r="A240" s="66" t="str">
        <f t="shared" ca="1" si="15"/>
        <v/>
      </c>
      <c r="B240" s="67" t="str">
        <f t="shared" ca="1" si="16"/>
        <v/>
      </c>
      <c r="C240" s="68" t="str">
        <f t="shared" ca="1" si="17"/>
        <v/>
      </c>
      <c r="D240" s="68" t="str">
        <f t="shared" ca="1" si="18"/>
        <v/>
      </c>
      <c r="E240" s="68" t="str">
        <f t="shared" ca="1" si="19"/>
        <v/>
      </c>
      <c r="G240" s="65"/>
    </row>
    <row r="241" spans="1:7" x14ac:dyDescent="0.25">
      <c r="A241" s="66" t="str">
        <f t="shared" ca="1" si="15"/>
        <v/>
      </c>
      <c r="B241" s="67" t="str">
        <f t="shared" ca="1" si="16"/>
        <v/>
      </c>
      <c r="C241" s="68" t="str">
        <f t="shared" ca="1" si="17"/>
        <v/>
      </c>
      <c r="D241" s="68" t="str">
        <f t="shared" ca="1" si="18"/>
        <v/>
      </c>
      <c r="E241" s="68" t="str">
        <f t="shared" ca="1" si="19"/>
        <v/>
      </c>
      <c r="G241" s="65"/>
    </row>
    <row r="242" spans="1:7" x14ac:dyDescent="0.25">
      <c r="A242" s="66" t="str">
        <f t="shared" ca="1" si="15"/>
        <v/>
      </c>
      <c r="B242" s="67" t="str">
        <f t="shared" ca="1" si="16"/>
        <v/>
      </c>
      <c r="C242" s="68" t="str">
        <f t="shared" ca="1" si="17"/>
        <v/>
      </c>
      <c r="D242" s="68" t="str">
        <f t="shared" ca="1" si="18"/>
        <v/>
      </c>
      <c r="E242" s="68" t="str">
        <f t="shared" ca="1" si="19"/>
        <v/>
      </c>
      <c r="G242" s="65"/>
    </row>
    <row r="243" spans="1:7" x14ac:dyDescent="0.25">
      <c r="A243" s="66" t="str">
        <f t="shared" ca="1" si="15"/>
        <v/>
      </c>
      <c r="B243" s="67" t="str">
        <f t="shared" ca="1" si="16"/>
        <v/>
      </c>
      <c r="C243" s="68" t="str">
        <f t="shared" ca="1" si="17"/>
        <v/>
      </c>
      <c r="D243" s="68" t="str">
        <f t="shared" ca="1" si="18"/>
        <v/>
      </c>
      <c r="E243" s="68" t="str">
        <f t="shared" ca="1" si="19"/>
        <v/>
      </c>
      <c r="G243" s="65"/>
    </row>
    <row r="244" spans="1:7" x14ac:dyDescent="0.25">
      <c r="A244" s="66" t="str">
        <f t="shared" ca="1" si="15"/>
        <v/>
      </c>
      <c r="B244" s="67" t="str">
        <f t="shared" ca="1" si="16"/>
        <v/>
      </c>
      <c r="C244" s="68" t="str">
        <f t="shared" ca="1" si="17"/>
        <v/>
      </c>
      <c r="D244" s="68" t="str">
        <f t="shared" ca="1" si="18"/>
        <v/>
      </c>
      <c r="E244" s="68" t="str">
        <f t="shared" ca="1" si="19"/>
        <v/>
      </c>
      <c r="G244" s="65"/>
    </row>
    <row r="245" spans="1:7" x14ac:dyDescent="0.25">
      <c r="A245" s="66" t="str">
        <f t="shared" ca="1" si="15"/>
        <v/>
      </c>
      <c r="B245" s="67" t="str">
        <f t="shared" ca="1" si="16"/>
        <v/>
      </c>
      <c r="C245" s="68" t="str">
        <f t="shared" ca="1" si="17"/>
        <v/>
      </c>
      <c r="D245" s="68" t="str">
        <f t="shared" ca="1" si="18"/>
        <v/>
      </c>
      <c r="E245" s="68" t="str">
        <f t="shared" ca="1" si="19"/>
        <v/>
      </c>
      <c r="G245" s="65"/>
    </row>
    <row r="246" spans="1:7" x14ac:dyDescent="0.25">
      <c r="A246" s="66" t="str">
        <f t="shared" ca="1" si="15"/>
        <v/>
      </c>
      <c r="B246" s="67" t="str">
        <f t="shared" ca="1" si="16"/>
        <v/>
      </c>
      <c r="C246" s="68" t="str">
        <f t="shared" ca="1" si="17"/>
        <v/>
      </c>
      <c r="D246" s="68" t="str">
        <f t="shared" ca="1" si="18"/>
        <v/>
      </c>
      <c r="E246" s="68" t="str">
        <f t="shared" ca="1" si="19"/>
        <v/>
      </c>
      <c r="G246" s="65"/>
    </row>
    <row r="247" spans="1:7" x14ac:dyDescent="0.25">
      <c r="A247" s="66" t="str">
        <f t="shared" ca="1" si="15"/>
        <v/>
      </c>
      <c r="B247" s="67" t="str">
        <f t="shared" ca="1" si="16"/>
        <v/>
      </c>
      <c r="C247" s="68" t="str">
        <f t="shared" ca="1" si="17"/>
        <v/>
      </c>
      <c r="D247" s="68" t="str">
        <f t="shared" ca="1" si="18"/>
        <v/>
      </c>
      <c r="E247" s="68" t="str">
        <f t="shared" ca="1" si="19"/>
        <v/>
      </c>
      <c r="G247" s="65"/>
    </row>
    <row r="248" spans="1:7" x14ac:dyDescent="0.25">
      <c r="A248" s="66" t="str">
        <f t="shared" ca="1" si="15"/>
        <v/>
      </c>
      <c r="B248" s="67" t="str">
        <f t="shared" ca="1" si="16"/>
        <v/>
      </c>
      <c r="C248" s="68" t="str">
        <f t="shared" ca="1" si="17"/>
        <v/>
      </c>
      <c r="D248" s="68" t="str">
        <f t="shared" ca="1" si="18"/>
        <v/>
      </c>
      <c r="E248" s="68" t="str">
        <f t="shared" ca="1" si="19"/>
        <v/>
      </c>
      <c r="G248" s="65"/>
    </row>
    <row r="249" spans="1:7" x14ac:dyDescent="0.25">
      <c r="A249" s="66" t="str">
        <f t="shared" ca="1" si="15"/>
        <v/>
      </c>
      <c r="B249" s="67" t="str">
        <f t="shared" ca="1" si="16"/>
        <v/>
      </c>
      <c r="C249" s="68" t="str">
        <f t="shared" ca="1" si="17"/>
        <v/>
      </c>
      <c r="D249" s="68" t="str">
        <f t="shared" ca="1" si="18"/>
        <v/>
      </c>
      <c r="E249" s="68" t="str">
        <f t="shared" ca="1" si="19"/>
        <v/>
      </c>
      <c r="G249" s="65"/>
    </row>
    <row r="250" spans="1:7" x14ac:dyDescent="0.25">
      <c r="A250" s="66" t="str">
        <f t="shared" ca="1" si="15"/>
        <v/>
      </c>
      <c r="B250" s="67" t="str">
        <f t="shared" ca="1" si="16"/>
        <v/>
      </c>
      <c r="C250" s="68" t="str">
        <f t="shared" ca="1" si="17"/>
        <v/>
      </c>
      <c r="D250" s="68" t="str">
        <f t="shared" ca="1" si="18"/>
        <v/>
      </c>
      <c r="E250" s="68" t="str">
        <f t="shared" ca="1" si="19"/>
        <v/>
      </c>
      <c r="G250" s="65"/>
    </row>
    <row r="251" spans="1:7" x14ac:dyDescent="0.25">
      <c r="A251" s="66" t="str">
        <f t="shared" ca="1" si="15"/>
        <v/>
      </c>
      <c r="B251" s="67" t="str">
        <f t="shared" ca="1" si="16"/>
        <v/>
      </c>
      <c r="C251" s="68" t="str">
        <f t="shared" ca="1" si="17"/>
        <v/>
      </c>
      <c r="D251" s="68" t="str">
        <f t="shared" ca="1" si="18"/>
        <v/>
      </c>
      <c r="E251" s="68" t="str">
        <f t="shared" ca="1" si="19"/>
        <v/>
      </c>
      <c r="G251" s="65"/>
    </row>
    <row r="252" spans="1:7" x14ac:dyDescent="0.25">
      <c r="A252" s="66" t="str">
        <f t="shared" ca="1" si="15"/>
        <v/>
      </c>
      <c r="B252" s="67" t="str">
        <f t="shared" ca="1" si="16"/>
        <v/>
      </c>
      <c r="C252" s="68" t="str">
        <f t="shared" ca="1" si="17"/>
        <v/>
      </c>
      <c r="D252" s="68" t="str">
        <f t="shared" ca="1" si="18"/>
        <v/>
      </c>
      <c r="E252" s="68" t="str">
        <f t="shared" ca="1" si="19"/>
        <v/>
      </c>
      <c r="G252" s="65"/>
    </row>
    <row r="253" spans="1:7" x14ac:dyDescent="0.25">
      <c r="A253" s="66" t="str">
        <f t="shared" ca="1" si="15"/>
        <v/>
      </c>
      <c r="B253" s="67" t="str">
        <f t="shared" ca="1" si="16"/>
        <v/>
      </c>
      <c r="C253" s="68" t="str">
        <f t="shared" ca="1" si="17"/>
        <v/>
      </c>
      <c r="D253" s="68" t="str">
        <f t="shared" ca="1" si="18"/>
        <v/>
      </c>
      <c r="E253" s="68" t="str">
        <f t="shared" ca="1" si="19"/>
        <v/>
      </c>
      <c r="G253" s="65"/>
    </row>
    <row r="254" spans="1:7" x14ac:dyDescent="0.25">
      <c r="A254" s="66" t="str">
        <f t="shared" ca="1" si="15"/>
        <v/>
      </c>
      <c r="B254" s="67" t="str">
        <f t="shared" ca="1" si="16"/>
        <v/>
      </c>
      <c r="C254" s="68" t="str">
        <f t="shared" ca="1" si="17"/>
        <v/>
      </c>
      <c r="D254" s="68" t="str">
        <f t="shared" ca="1" si="18"/>
        <v/>
      </c>
      <c r="E254" s="68" t="str">
        <f t="shared" ca="1" si="19"/>
        <v/>
      </c>
      <c r="G254" s="65"/>
    </row>
    <row r="255" spans="1:7" x14ac:dyDescent="0.25">
      <c r="A255" s="66" t="str">
        <f t="shared" ca="1" si="15"/>
        <v/>
      </c>
      <c r="B255" s="67" t="str">
        <f t="shared" ca="1" si="16"/>
        <v/>
      </c>
      <c r="C255" s="68" t="str">
        <f t="shared" ca="1" si="17"/>
        <v/>
      </c>
      <c r="D255" s="68" t="str">
        <f t="shared" ca="1" si="18"/>
        <v/>
      </c>
      <c r="E255" s="68" t="str">
        <f t="shared" ca="1" si="19"/>
        <v/>
      </c>
      <c r="G255" s="65"/>
    </row>
    <row r="256" spans="1:7" x14ac:dyDescent="0.25">
      <c r="A256" s="66" t="str">
        <f t="shared" ca="1" si="15"/>
        <v/>
      </c>
      <c r="B256" s="67" t="str">
        <f t="shared" ca="1" si="16"/>
        <v/>
      </c>
      <c r="C256" s="68" t="str">
        <f t="shared" ca="1" si="17"/>
        <v/>
      </c>
      <c r="D256" s="68" t="str">
        <f t="shared" ca="1" si="18"/>
        <v/>
      </c>
      <c r="E256" s="68" t="str">
        <f t="shared" ca="1" si="19"/>
        <v/>
      </c>
      <c r="G256" s="65"/>
    </row>
    <row r="257" spans="1:7" x14ac:dyDescent="0.25">
      <c r="A257" s="66" t="str">
        <f t="shared" ca="1" si="15"/>
        <v/>
      </c>
      <c r="B257" s="67" t="str">
        <f t="shared" ca="1" si="16"/>
        <v/>
      </c>
      <c r="C257" s="68" t="str">
        <f t="shared" ca="1" si="17"/>
        <v/>
      </c>
      <c r="D257" s="68" t="str">
        <f t="shared" ca="1" si="18"/>
        <v/>
      </c>
      <c r="E257" s="68" t="str">
        <f t="shared" ca="1" si="19"/>
        <v/>
      </c>
      <c r="G257" s="65"/>
    </row>
    <row r="258" spans="1:7" x14ac:dyDescent="0.25">
      <c r="A258" s="66" t="str">
        <f t="shared" ca="1" si="15"/>
        <v/>
      </c>
      <c r="B258" s="67" t="str">
        <f t="shared" ca="1" si="16"/>
        <v/>
      </c>
      <c r="C258" s="68" t="str">
        <f t="shared" ca="1" si="17"/>
        <v/>
      </c>
      <c r="D258" s="68" t="str">
        <f t="shared" ca="1" si="18"/>
        <v/>
      </c>
      <c r="E258" s="68" t="str">
        <f t="shared" ca="1" si="19"/>
        <v/>
      </c>
      <c r="G258" s="65"/>
    </row>
    <row r="259" spans="1:7" x14ac:dyDescent="0.25">
      <c r="A259" s="66" t="str">
        <f t="shared" ca="1" si="15"/>
        <v/>
      </c>
      <c r="B259" s="67" t="str">
        <f t="shared" ca="1" si="16"/>
        <v/>
      </c>
      <c r="C259" s="68" t="str">
        <f t="shared" ca="1" si="17"/>
        <v/>
      </c>
      <c r="D259" s="68" t="str">
        <f t="shared" ca="1" si="18"/>
        <v/>
      </c>
      <c r="E259" s="68" t="str">
        <f t="shared" ca="1" si="19"/>
        <v/>
      </c>
      <c r="G259" s="65"/>
    </row>
    <row r="260" spans="1:7" x14ac:dyDescent="0.25">
      <c r="A260" s="66" t="str">
        <f t="shared" ca="1" si="15"/>
        <v/>
      </c>
      <c r="B260" s="67" t="str">
        <f t="shared" ca="1" si="16"/>
        <v/>
      </c>
      <c r="C260" s="68" t="str">
        <f t="shared" ca="1" si="17"/>
        <v/>
      </c>
      <c r="D260" s="68" t="str">
        <f t="shared" ca="1" si="18"/>
        <v/>
      </c>
      <c r="E260" s="68" t="str">
        <f t="shared" ca="1" si="19"/>
        <v/>
      </c>
      <c r="G260" s="65"/>
    </row>
    <row r="261" spans="1:7" x14ac:dyDescent="0.25">
      <c r="A261" s="66" t="str">
        <f t="shared" ca="1" si="15"/>
        <v/>
      </c>
      <c r="B261" s="67" t="str">
        <f t="shared" ca="1" si="16"/>
        <v/>
      </c>
      <c r="C261" s="68" t="str">
        <f t="shared" ca="1" si="17"/>
        <v/>
      </c>
      <c r="D261" s="68" t="str">
        <f t="shared" ca="1" si="18"/>
        <v/>
      </c>
      <c r="E261" s="68" t="str">
        <f t="shared" ca="1" si="19"/>
        <v/>
      </c>
      <c r="G261" s="65"/>
    </row>
    <row r="262" spans="1:7" x14ac:dyDescent="0.25">
      <c r="A262" s="66" t="str">
        <f t="shared" ca="1" si="15"/>
        <v/>
      </c>
      <c r="B262" s="67" t="str">
        <f t="shared" ca="1" si="16"/>
        <v/>
      </c>
      <c r="C262" s="68" t="str">
        <f t="shared" ca="1" si="17"/>
        <v/>
      </c>
      <c r="D262" s="68" t="str">
        <f t="shared" ca="1" si="18"/>
        <v/>
      </c>
      <c r="E262" s="68" t="str">
        <f t="shared" ca="1" si="19"/>
        <v/>
      </c>
      <c r="G262" s="65"/>
    </row>
    <row r="263" spans="1:7" x14ac:dyDescent="0.25">
      <c r="A263" s="66" t="str">
        <f t="shared" ca="1" si="15"/>
        <v/>
      </c>
      <c r="B263" s="67" t="str">
        <f t="shared" ca="1" si="16"/>
        <v/>
      </c>
      <c r="C263" s="68" t="str">
        <f t="shared" ca="1" si="17"/>
        <v/>
      </c>
      <c r="D263" s="68" t="str">
        <f t="shared" ca="1" si="18"/>
        <v/>
      </c>
      <c r="E263" s="68" t="str">
        <f t="shared" ca="1" si="19"/>
        <v/>
      </c>
      <c r="G263" s="65"/>
    </row>
    <row r="264" spans="1:7" x14ac:dyDescent="0.25">
      <c r="A264" s="66" t="str">
        <f t="shared" ca="1" si="15"/>
        <v/>
      </c>
      <c r="B264" s="67" t="str">
        <f t="shared" ca="1" si="16"/>
        <v/>
      </c>
      <c r="C264" s="68" t="str">
        <f t="shared" ca="1" si="17"/>
        <v/>
      </c>
      <c r="D264" s="68" t="str">
        <f t="shared" ref="D264:D280" ca="1" si="20">IF(A264="","",B263*B$4*(A264-A263)/360)</f>
        <v/>
      </c>
      <c r="E264" s="68" t="str">
        <f t="shared" ca="1" si="19"/>
        <v/>
      </c>
      <c r="G264" s="65"/>
    </row>
    <row r="265" spans="1:7" x14ac:dyDescent="0.25">
      <c r="A265" s="66" t="str">
        <f t="shared" ca="1" si="15"/>
        <v/>
      </c>
      <c r="B265" s="67" t="str">
        <f t="shared" ca="1" si="16"/>
        <v/>
      </c>
      <c r="C265" s="68" t="str">
        <f t="shared" ca="1" si="17"/>
        <v/>
      </c>
      <c r="D265" s="68" t="str">
        <f t="shared" ca="1" si="20"/>
        <v/>
      </c>
      <c r="E265" s="68" t="str">
        <f t="shared" ca="1" si="19"/>
        <v/>
      </c>
      <c r="G265" s="65"/>
    </row>
    <row r="266" spans="1:7" x14ac:dyDescent="0.25">
      <c r="A266" s="66" t="str">
        <f t="shared" ca="1" si="15"/>
        <v/>
      </c>
      <c r="B266" s="67" t="str">
        <f t="shared" ca="1" si="16"/>
        <v/>
      </c>
      <c r="C266" s="68" t="str">
        <f t="shared" ca="1" si="17"/>
        <v/>
      </c>
      <c r="D266" s="68" t="str">
        <f t="shared" ca="1" si="20"/>
        <v/>
      </c>
      <c r="E266" s="68" t="str">
        <f t="shared" ca="1" si="19"/>
        <v/>
      </c>
      <c r="G266" s="65"/>
    </row>
    <row r="267" spans="1:7" x14ac:dyDescent="0.25">
      <c r="A267" s="66" t="str">
        <f t="shared" ca="1" si="15"/>
        <v/>
      </c>
      <c r="B267" s="67" t="str">
        <f t="shared" ca="1" si="16"/>
        <v/>
      </c>
      <c r="C267" s="68" t="str">
        <f t="shared" ca="1" si="17"/>
        <v/>
      </c>
      <c r="D267" s="68" t="str">
        <f t="shared" ca="1" si="20"/>
        <v/>
      </c>
      <c r="E267" s="68" t="str">
        <f t="shared" ca="1" si="19"/>
        <v/>
      </c>
      <c r="G267" s="65"/>
    </row>
    <row r="268" spans="1:7" x14ac:dyDescent="0.25">
      <c r="A268" s="66" t="str">
        <f t="shared" ca="1" si="15"/>
        <v/>
      </c>
      <c r="B268" s="67" t="str">
        <f t="shared" ca="1" si="16"/>
        <v/>
      </c>
      <c r="C268" s="68" t="str">
        <f t="shared" ca="1" si="17"/>
        <v/>
      </c>
      <c r="D268" s="68" t="str">
        <f t="shared" ca="1" si="20"/>
        <v/>
      </c>
      <c r="E268" s="68" t="str">
        <f t="shared" ca="1" si="19"/>
        <v/>
      </c>
      <c r="G268" s="65"/>
    </row>
    <row r="269" spans="1:7" x14ac:dyDescent="0.25">
      <c r="A269" s="66" t="str">
        <f t="shared" ca="1" si="15"/>
        <v/>
      </c>
      <c r="B269" s="67" t="str">
        <f t="shared" ca="1" si="16"/>
        <v/>
      </c>
      <c r="C269" s="68" t="str">
        <f t="shared" ca="1" si="17"/>
        <v/>
      </c>
      <c r="D269" s="68" t="str">
        <f t="shared" ca="1" si="20"/>
        <v/>
      </c>
      <c r="E269" s="68" t="str">
        <f t="shared" ca="1" si="19"/>
        <v/>
      </c>
      <c r="G269" s="65"/>
    </row>
    <row r="270" spans="1:7" x14ac:dyDescent="0.25">
      <c r="A270" s="66" t="str">
        <f t="shared" ca="1" si="15"/>
        <v/>
      </c>
      <c r="B270" s="67" t="str">
        <f t="shared" ca="1" si="16"/>
        <v/>
      </c>
      <c r="C270" s="68" t="str">
        <f t="shared" ca="1" si="17"/>
        <v/>
      </c>
      <c r="D270" s="68" t="str">
        <f t="shared" ca="1" si="20"/>
        <v/>
      </c>
      <c r="E270" s="68" t="str">
        <f t="shared" ca="1" si="19"/>
        <v/>
      </c>
      <c r="G270" s="65"/>
    </row>
    <row r="271" spans="1:7" x14ac:dyDescent="0.25">
      <c r="A271" s="66" t="str">
        <f t="shared" ca="1" si="15"/>
        <v/>
      </c>
      <c r="B271" s="67" t="str">
        <f t="shared" ca="1" si="16"/>
        <v/>
      </c>
      <c r="C271" s="68" t="str">
        <f t="shared" ca="1" si="17"/>
        <v/>
      </c>
      <c r="D271" s="68" t="str">
        <f t="shared" ca="1" si="20"/>
        <v/>
      </c>
      <c r="E271" s="68" t="str">
        <f t="shared" ca="1" si="19"/>
        <v/>
      </c>
      <c r="G271" s="65"/>
    </row>
    <row r="272" spans="1:7" x14ac:dyDescent="0.25">
      <c r="A272" s="66" t="str">
        <f t="shared" ca="1" si="15"/>
        <v/>
      </c>
      <c r="B272" s="67" t="str">
        <f t="shared" ca="1" si="16"/>
        <v/>
      </c>
      <c r="C272" s="68" t="str">
        <f t="shared" ca="1" si="17"/>
        <v/>
      </c>
      <c r="D272" s="68" t="str">
        <f t="shared" ca="1" si="20"/>
        <v/>
      </c>
      <c r="E272" s="68" t="str">
        <f t="shared" ca="1" si="19"/>
        <v/>
      </c>
      <c r="G272" s="65"/>
    </row>
    <row r="273" spans="1:7" x14ac:dyDescent="0.25">
      <c r="A273" s="66" t="str">
        <f t="shared" ca="1" si="15"/>
        <v/>
      </c>
      <c r="B273" s="67" t="str">
        <f t="shared" ca="1" si="16"/>
        <v/>
      </c>
      <c r="C273" s="68" t="str">
        <f t="shared" ca="1" si="17"/>
        <v/>
      </c>
      <c r="D273" s="68" t="str">
        <f t="shared" ca="1" si="20"/>
        <v/>
      </c>
      <c r="E273" s="68" t="str">
        <f t="shared" ca="1" si="19"/>
        <v/>
      </c>
      <c r="G273" s="65"/>
    </row>
    <row r="274" spans="1:7" x14ac:dyDescent="0.25">
      <c r="A274" s="66" t="str">
        <f t="shared" ca="1" si="15"/>
        <v/>
      </c>
      <c r="B274" s="67" t="str">
        <f t="shared" ca="1" si="16"/>
        <v/>
      </c>
      <c r="C274" s="68" t="str">
        <f t="shared" ca="1" si="17"/>
        <v/>
      </c>
      <c r="D274" s="68" t="str">
        <f t="shared" ca="1" si="20"/>
        <v/>
      </c>
      <c r="E274" s="68" t="str">
        <f t="shared" ca="1" si="19"/>
        <v/>
      </c>
      <c r="G274" s="65"/>
    </row>
    <row r="275" spans="1:7" x14ac:dyDescent="0.25">
      <c r="A275" s="66" t="str">
        <f t="shared" ca="1" si="15"/>
        <v/>
      </c>
      <c r="B275" s="67" t="str">
        <f t="shared" ca="1" si="16"/>
        <v/>
      </c>
      <c r="C275" s="68" t="str">
        <f t="shared" ca="1" si="17"/>
        <v/>
      </c>
      <c r="D275" s="68" t="str">
        <f t="shared" ca="1" si="20"/>
        <v/>
      </c>
      <c r="E275" s="68" t="str">
        <f t="shared" ca="1" si="19"/>
        <v/>
      </c>
      <c r="G275" s="65"/>
    </row>
    <row r="276" spans="1:7" x14ac:dyDescent="0.25">
      <c r="A276" s="66" t="str">
        <f t="shared" ca="1" si="15"/>
        <v/>
      </c>
      <c r="B276" s="67" t="str">
        <f t="shared" ca="1" si="16"/>
        <v/>
      </c>
      <c r="C276" s="68" t="str">
        <f t="shared" ca="1" si="17"/>
        <v/>
      </c>
      <c r="D276" s="68" t="str">
        <f t="shared" ca="1" si="20"/>
        <v/>
      </c>
      <c r="E276" s="68" t="str">
        <f t="shared" ca="1" si="19"/>
        <v/>
      </c>
      <c r="G276" s="65"/>
    </row>
    <row r="277" spans="1:7" x14ac:dyDescent="0.25">
      <c r="A277" s="66" t="str">
        <f t="shared" ca="1" si="15"/>
        <v/>
      </c>
      <c r="B277" s="67" t="str">
        <f t="shared" ca="1" si="16"/>
        <v/>
      </c>
      <c r="C277" s="68" t="str">
        <f t="shared" ca="1" si="17"/>
        <v/>
      </c>
      <c r="D277" s="68" t="str">
        <f t="shared" ca="1" si="20"/>
        <v/>
      </c>
      <c r="E277" s="68" t="str">
        <f t="shared" ca="1" si="19"/>
        <v/>
      </c>
      <c r="G277" s="65"/>
    </row>
    <row r="278" spans="1:7" x14ac:dyDescent="0.25">
      <c r="A278" s="66" t="str">
        <f t="shared" ca="1" si="15"/>
        <v/>
      </c>
      <c r="B278" s="67" t="str">
        <f t="shared" ca="1" si="16"/>
        <v/>
      </c>
      <c r="C278" s="68" t="str">
        <f t="shared" ca="1" si="17"/>
        <v/>
      </c>
      <c r="D278" s="68" t="str">
        <f t="shared" ca="1" si="20"/>
        <v/>
      </c>
      <c r="E278" s="68" t="str">
        <f t="shared" ca="1" si="19"/>
        <v/>
      </c>
      <c r="G278" s="65"/>
    </row>
    <row r="279" spans="1:7" x14ac:dyDescent="0.25">
      <c r="A279" s="66" t="str">
        <f t="shared" ca="1" si="15"/>
        <v/>
      </c>
      <c r="B279" s="67" t="str">
        <f t="shared" ca="1" si="16"/>
        <v/>
      </c>
      <c r="C279" s="68" t="str">
        <f t="shared" ca="1" si="17"/>
        <v/>
      </c>
      <c r="D279" s="68" t="str">
        <f t="shared" ca="1" si="20"/>
        <v/>
      </c>
      <c r="E279" s="68" t="str">
        <f t="shared" ca="1" si="19"/>
        <v/>
      </c>
      <c r="G279" s="65"/>
    </row>
    <row r="280" spans="1:7" x14ac:dyDescent="0.25">
      <c r="A280" s="66" t="str">
        <f t="shared" ref="A280:A343" ca="1" si="21">IF(A279="","",IF(EDATE(A279,$B$8)&gt;EDATE(B$9,-$B$8),"",EDATE(A279,$B$8)))</f>
        <v/>
      </c>
      <c r="B280" s="67" t="str">
        <f t="shared" ca="1" si="16"/>
        <v/>
      </c>
      <c r="C280" s="68" t="str">
        <f t="shared" ca="1" si="17"/>
        <v/>
      </c>
      <c r="D280" s="68" t="str">
        <f t="shared" ca="1" si="20"/>
        <v/>
      </c>
      <c r="E280" s="68" t="str">
        <f t="shared" ca="1" si="19"/>
        <v/>
      </c>
      <c r="G280" s="65"/>
    </row>
    <row r="281" spans="1:7" x14ac:dyDescent="0.25">
      <c r="A281" s="66" t="str">
        <f t="shared" ca="1" si="21"/>
        <v/>
      </c>
      <c r="B281" s="67" t="str">
        <f t="shared" ref="B281:B344" ca="1" si="22">IF(A281="","",IF(C281="",B280,B280+C281))</f>
        <v/>
      </c>
      <c r="C281" s="68" t="str">
        <f t="shared" ref="C281:C344" ca="1" si="23">IF(A281="","",IF(A281&lt;B$13,"",B$12))</f>
        <v/>
      </c>
      <c r="D281" s="68" t="str">
        <f t="shared" ref="D281:D344" ca="1" si="24">IF(A281="","",B280*B$4*(A281-A280)/360)</f>
        <v/>
      </c>
      <c r="E281" s="68" t="str">
        <f t="shared" ref="E281:E344" ca="1" si="25">IF(A281="","",IF(C281="",D281,D281+C281))</f>
        <v/>
      </c>
      <c r="G281" s="65"/>
    </row>
    <row r="282" spans="1:7" x14ac:dyDescent="0.25">
      <c r="A282" s="66" t="str">
        <f t="shared" ca="1" si="21"/>
        <v/>
      </c>
      <c r="B282" s="67" t="str">
        <f t="shared" ca="1" si="22"/>
        <v/>
      </c>
      <c r="C282" s="68" t="str">
        <f t="shared" ca="1" si="23"/>
        <v/>
      </c>
      <c r="D282" s="68" t="str">
        <f t="shared" ca="1" si="24"/>
        <v/>
      </c>
      <c r="E282" s="68" t="str">
        <f t="shared" ca="1" si="25"/>
        <v/>
      </c>
      <c r="G282" s="65"/>
    </row>
    <row r="283" spans="1:7" x14ac:dyDescent="0.25">
      <c r="A283" s="66" t="str">
        <f t="shared" ca="1" si="21"/>
        <v/>
      </c>
      <c r="B283" s="67" t="str">
        <f t="shared" ca="1" si="22"/>
        <v/>
      </c>
      <c r="C283" s="68" t="str">
        <f t="shared" ca="1" si="23"/>
        <v/>
      </c>
      <c r="D283" s="68" t="str">
        <f t="shared" ca="1" si="24"/>
        <v/>
      </c>
      <c r="E283" s="68" t="str">
        <f t="shared" ca="1" si="25"/>
        <v/>
      </c>
      <c r="G283" s="65"/>
    </row>
    <row r="284" spans="1:7" x14ac:dyDescent="0.25">
      <c r="A284" s="66" t="str">
        <f t="shared" ca="1" si="21"/>
        <v/>
      </c>
      <c r="B284" s="67" t="str">
        <f t="shared" ca="1" si="22"/>
        <v/>
      </c>
      <c r="C284" s="68" t="str">
        <f t="shared" ca="1" si="23"/>
        <v/>
      </c>
      <c r="D284" s="68" t="str">
        <f t="shared" ca="1" si="24"/>
        <v/>
      </c>
      <c r="E284" s="68" t="str">
        <f t="shared" ca="1" si="25"/>
        <v/>
      </c>
      <c r="G284" s="65"/>
    </row>
    <row r="285" spans="1:7" x14ac:dyDescent="0.25">
      <c r="A285" s="66" t="str">
        <f t="shared" ca="1" si="21"/>
        <v/>
      </c>
      <c r="B285" s="67" t="str">
        <f t="shared" ca="1" si="22"/>
        <v/>
      </c>
      <c r="C285" s="68" t="str">
        <f t="shared" ca="1" si="23"/>
        <v/>
      </c>
      <c r="D285" s="68" t="str">
        <f t="shared" ca="1" si="24"/>
        <v/>
      </c>
      <c r="E285" s="68" t="str">
        <f t="shared" ca="1" si="25"/>
        <v/>
      </c>
      <c r="G285" s="65"/>
    </row>
    <row r="286" spans="1:7" x14ac:dyDescent="0.25">
      <c r="A286" s="66" t="str">
        <f t="shared" ca="1" si="21"/>
        <v/>
      </c>
      <c r="B286" s="67" t="str">
        <f t="shared" ca="1" si="22"/>
        <v/>
      </c>
      <c r="C286" s="68" t="str">
        <f t="shared" ca="1" si="23"/>
        <v/>
      </c>
      <c r="D286" s="68" t="str">
        <f t="shared" ca="1" si="24"/>
        <v/>
      </c>
      <c r="E286" s="68" t="str">
        <f t="shared" ca="1" si="25"/>
        <v/>
      </c>
      <c r="G286" s="65"/>
    </row>
    <row r="287" spans="1:7" x14ac:dyDescent="0.25">
      <c r="A287" s="66" t="str">
        <f t="shared" ca="1" si="21"/>
        <v/>
      </c>
      <c r="B287" s="67" t="str">
        <f t="shared" ca="1" si="22"/>
        <v/>
      </c>
      <c r="C287" s="68" t="str">
        <f t="shared" ca="1" si="23"/>
        <v/>
      </c>
      <c r="D287" s="68" t="str">
        <f t="shared" ca="1" si="24"/>
        <v/>
      </c>
      <c r="E287" s="68" t="str">
        <f t="shared" ca="1" si="25"/>
        <v/>
      </c>
      <c r="G287" s="65"/>
    </row>
    <row r="288" spans="1:7" x14ac:dyDescent="0.25">
      <c r="A288" s="66" t="str">
        <f t="shared" ca="1" si="21"/>
        <v/>
      </c>
      <c r="B288" s="67" t="str">
        <f t="shared" ca="1" si="22"/>
        <v/>
      </c>
      <c r="C288" s="68" t="str">
        <f t="shared" ca="1" si="23"/>
        <v/>
      </c>
      <c r="D288" s="68" t="str">
        <f t="shared" ca="1" si="24"/>
        <v/>
      </c>
      <c r="E288" s="68" t="str">
        <f t="shared" ca="1" si="25"/>
        <v/>
      </c>
      <c r="G288" s="65"/>
    </row>
    <row r="289" spans="1:7" x14ac:dyDescent="0.25">
      <c r="A289" s="66" t="str">
        <f t="shared" ca="1" si="21"/>
        <v/>
      </c>
      <c r="B289" s="67" t="str">
        <f t="shared" ca="1" si="22"/>
        <v/>
      </c>
      <c r="C289" s="68" t="str">
        <f t="shared" ca="1" si="23"/>
        <v/>
      </c>
      <c r="D289" s="68" t="str">
        <f t="shared" ca="1" si="24"/>
        <v/>
      </c>
      <c r="E289" s="68" t="str">
        <f t="shared" ca="1" si="25"/>
        <v/>
      </c>
      <c r="G289" s="65"/>
    </row>
    <row r="290" spans="1:7" x14ac:dyDescent="0.25">
      <c r="A290" s="66" t="str">
        <f t="shared" ca="1" si="21"/>
        <v/>
      </c>
      <c r="B290" s="67" t="str">
        <f t="shared" ca="1" si="22"/>
        <v/>
      </c>
      <c r="C290" s="68" t="str">
        <f t="shared" ca="1" si="23"/>
        <v/>
      </c>
      <c r="D290" s="68" t="str">
        <f t="shared" ca="1" si="24"/>
        <v/>
      </c>
      <c r="E290" s="68" t="str">
        <f t="shared" ca="1" si="25"/>
        <v/>
      </c>
      <c r="G290" s="65"/>
    </row>
    <row r="291" spans="1:7" x14ac:dyDescent="0.25">
      <c r="A291" s="66" t="str">
        <f t="shared" ca="1" si="21"/>
        <v/>
      </c>
      <c r="B291" s="67" t="str">
        <f t="shared" ca="1" si="22"/>
        <v/>
      </c>
      <c r="C291" s="68" t="str">
        <f t="shared" ca="1" si="23"/>
        <v/>
      </c>
      <c r="D291" s="68" t="str">
        <f t="shared" ca="1" si="24"/>
        <v/>
      </c>
      <c r="E291" s="68" t="str">
        <f t="shared" ca="1" si="25"/>
        <v/>
      </c>
      <c r="G291" s="65"/>
    </row>
    <row r="292" spans="1:7" x14ac:dyDescent="0.25">
      <c r="A292" s="66" t="str">
        <f t="shared" ca="1" si="21"/>
        <v/>
      </c>
      <c r="B292" s="67" t="str">
        <f t="shared" ca="1" si="22"/>
        <v/>
      </c>
      <c r="C292" s="68" t="str">
        <f t="shared" ca="1" si="23"/>
        <v/>
      </c>
      <c r="D292" s="68" t="str">
        <f t="shared" ca="1" si="24"/>
        <v/>
      </c>
      <c r="E292" s="68" t="str">
        <f t="shared" ca="1" si="25"/>
        <v/>
      </c>
      <c r="G292" s="65"/>
    </row>
    <row r="293" spans="1:7" x14ac:dyDescent="0.25">
      <c r="A293" s="66" t="str">
        <f t="shared" ca="1" si="21"/>
        <v/>
      </c>
      <c r="B293" s="67" t="str">
        <f t="shared" ca="1" si="22"/>
        <v/>
      </c>
      <c r="C293" s="68" t="str">
        <f t="shared" ca="1" si="23"/>
        <v/>
      </c>
      <c r="D293" s="68" t="str">
        <f t="shared" ca="1" si="24"/>
        <v/>
      </c>
      <c r="E293" s="68" t="str">
        <f t="shared" ca="1" si="25"/>
        <v/>
      </c>
      <c r="G293" s="65"/>
    </row>
    <row r="294" spans="1:7" x14ac:dyDescent="0.25">
      <c r="A294" s="66" t="str">
        <f t="shared" ca="1" si="21"/>
        <v/>
      </c>
      <c r="B294" s="67" t="str">
        <f t="shared" ca="1" si="22"/>
        <v/>
      </c>
      <c r="C294" s="68" t="str">
        <f t="shared" ca="1" si="23"/>
        <v/>
      </c>
      <c r="D294" s="68" t="str">
        <f t="shared" ca="1" si="24"/>
        <v/>
      </c>
      <c r="E294" s="68" t="str">
        <f t="shared" ca="1" si="25"/>
        <v/>
      </c>
      <c r="G294" s="65"/>
    </row>
    <row r="295" spans="1:7" x14ac:dyDescent="0.25">
      <c r="A295" s="66" t="str">
        <f t="shared" ca="1" si="21"/>
        <v/>
      </c>
      <c r="B295" s="67" t="str">
        <f t="shared" ca="1" si="22"/>
        <v/>
      </c>
      <c r="C295" s="68" t="str">
        <f t="shared" ca="1" si="23"/>
        <v/>
      </c>
      <c r="D295" s="68" t="str">
        <f t="shared" ca="1" si="24"/>
        <v/>
      </c>
      <c r="E295" s="68" t="str">
        <f t="shared" ca="1" si="25"/>
        <v/>
      </c>
      <c r="G295" s="65"/>
    </row>
    <row r="296" spans="1:7" x14ac:dyDescent="0.25">
      <c r="A296" s="66" t="str">
        <f t="shared" ca="1" si="21"/>
        <v/>
      </c>
      <c r="B296" s="67" t="str">
        <f t="shared" ca="1" si="22"/>
        <v/>
      </c>
      <c r="C296" s="68" t="str">
        <f t="shared" ca="1" si="23"/>
        <v/>
      </c>
      <c r="D296" s="68" t="str">
        <f t="shared" ca="1" si="24"/>
        <v/>
      </c>
      <c r="E296" s="68" t="str">
        <f t="shared" ca="1" si="25"/>
        <v/>
      </c>
      <c r="G296" s="65"/>
    </row>
    <row r="297" spans="1:7" x14ac:dyDescent="0.25">
      <c r="A297" s="66" t="str">
        <f t="shared" ca="1" si="21"/>
        <v/>
      </c>
      <c r="B297" s="67" t="str">
        <f t="shared" ca="1" si="22"/>
        <v/>
      </c>
      <c r="C297" s="68" t="str">
        <f t="shared" ca="1" si="23"/>
        <v/>
      </c>
      <c r="D297" s="68" t="str">
        <f t="shared" ca="1" si="24"/>
        <v/>
      </c>
      <c r="E297" s="68" t="str">
        <f t="shared" ca="1" si="25"/>
        <v/>
      </c>
      <c r="G297" s="65"/>
    </row>
    <row r="298" spans="1:7" x14ac:dyDescent="0.25">
      <c r="A298" s="66" t="str">
        <f t="shared" ca="1" si="21"/>
        <v/>
      </c>
      <c r="B298" s="67" t="str">
        <f t="shared" ca="1" si="22"/>
        <v/>
      </c>
      <c r="C298" s="68" t="str">
        <f t="shared" ca="1" si="23"/>
        <v/>
      </c>
      <c r="D298" s="68" t="str">
        <f t="shared" ca="1" si="24"/>
        <v/>
      </c>
      <c r="E298" s="68" t="str">
        <f t="shared" ca="1" si="25"/>
        <v/>
      </c>
      <c r="G298" s="65"/>
    </row>
    <row r="299" spans="1:7" x14ac:dyDescent="0.25">
      <c r="A299" s="66" t="str">
        <f t="shared" ca="1" si="21"/>
        <v/>
      </c>
      <c r="B299" s="67" t="str">
        <f t="shared" ca="1" si="22"/>
        <v/>
      </c>
      <c r="C299" s="68" t="str">
        <f t="shared" ca="1" si="23"/>
        <v/>
      </c>
      <c r="D299" s="68" t="str">
        <f t="shared" ca="1" si="24"/>
        <v/>
      </c>
      <c r="E299" s="68" t="str">
        <f t="shared" ca="1" si="25"/>
        <v/>
      </c>
      <c r="G299" s="65"/>
    </row>
    <row r="300" spans="1:7" x14ac:dyDescent="0.25">
      <c r="A300" s="66" t="str">
        <f t="shared" ca="1" si="21"/>
        <v/>
      </c>
      <c r="B300" s="67" t="str">
        <f t="shared" ca="1" si="22"/>
        <v/>
      </c>
      <c r="C300" s="68" t="str">
        <f t="shared" ca="1" si="23"/>
        <v/>
      </c>
      <c r="D300" s="68" t="str">
        <f t="shared" ca="1" si="24"/>
        <v/>
      </c>
      <c r="E300" s="68" t="str">
        <f t="shared" ca="1" si="25"/>
        <v/>
      </c>
      <c r="G300" s="65"/>
    </row>
    <row r="301" spans="1:7" x14ac:dyDescent="0.25">
      <c r="A301" s="66" t="str">
        <f t="shared" ca="1" si="21"/>
        <v/>
      </c>
      <c r="B301" s="67" t="str">
        <f t="shared" ca="1" si="22"/>
        <v/>
      </c>
      <c r="C301" s="68" t="str">
        <f t="shared" ca="1" si="23"/>
        <v/>
      </c>
      <c r="D301" s="68" t="str">
        <f t="shared" ca="1" si="24"/>
        <v/>
      </c>
      <c r="E301" s="68" t="str">
        <f t="shared" ca="1" si="25"/>
        <v/>
      </c>
      <c r="G301" s="65"/>
    </row>
    <row r="302" spans="1:7" x14ac:dyDescent="0.25">
      <c r="A302" s="66" t="str">
        <f t="shared" ca="1" si="21"/>
        <v/>
      </c>
      <c r="B302" s="67" t="str">
        <f t="shared" ca="1" si="22"/>
        <v/>
      </c>
      <c r="C302" s="68" t="str">
        <f t="shared" ca="1" si="23"/>
        <v/>
      </c>
      <c r="D302" s="68" t="str">
        <f t="shared" ca="1" si="24"/>
        <v/>
      </c>
      <c r="E302" s="68" t="str">
        <f t="shared" ca="1" si="25"/>
        <v/>
      </c>
      <c r="G302" s="65"/>
    </row>
    <row r="303" spans="1:7" x14ac:dyDescent="0.25">
      <c r="A303" s="66" t="str">
        <f t="shared" ca="1" si="21"/>
        <v/>
      </c>
      <c r="B303" s="67" t="str">
        <f t="shared" ca="1" si="22"/>
        <v/>
      </c>
      <c r="C303" s="68" t="str">
        <f t="shared" ca="1" si="23"/>
        <v/>
      </c>
      <c r="D303" s="68" t="str">
        <f t="shared" ca="1" si="24"/>
        <v/>
      </c>
      <c r="E303" s="68" t="str">
        <f t="shared" ca="1" si="25"/>
        <v/>
      </c>
      <c r="G303" s="65"/>
    </row>
    <row r="304" spans="1:7" x14ac:dyDescent="0.25">
      <c r="A304" s="66" t="str">
        <f t="shared" ca="1" si="21"/>
        <v/>
      </c>
      <c r="B304" s="67" t="str">
        <f t="shared" ca="1" si="22"/>
        <v/>
      </c>
      <c r="C304" s="68" t="str">
        <f t="shared" ca="1" si="23"/>
        <v/>
      </c>
      <c r="D304" s="68" t="str">
        <f t="shared" ca="1" si="24"/>
        <v/>
      </c>
      <c r="E304" s="68" t="str">
        <f t="shared" ca="1" si="25"/>
        <v/>
      </c>
      <c r="G304" s="65"/>
    </row>
    <row r="305" spans="1:7" x14ac:dyDescent="0.25">
      <c r="A305" s="66" t="str">
        <f t="shared" ca="1" si="21"/>
        <v/>
      </c>
      <c r="B305" s="67" t="str">
        <f t="shared" ca="1" si="22"/>
        <v/>
      </c>
      <c r="C305" s="68" t="str">
        <f t="shared" ca="1" si="23"/>
        <v/>
      </c>
      <c r="D305" s="68" t="str">
        <f t="shared" ca="1" si="24"/>
        <v/>
      </c>
      <c r="E305" s="68" t="str">
        <f t="shared" ca="1" si="25"/>
        <v/>
      </c>
      <c r="G305" s="65"/>
    </row>
    <row r="306" spans="1:7" x14ac:dyDescent="0.25">
      <c r="A306" s="66" t="str">
        <f t="shared" ca="1" si="21"/>
        <v/>
      </c>
      <c r="B306" s="67" t="str">
        <f t="shared" ca="1" si="22"/>
        <v/>
      </c>
      <c r="C306" s="68" t="str">
        <f t="shared" ca="1" si="23"/>
        <v/>
      </c>
      <c r="D306" s="68" t="str">
        <f t="shared" ca="1" si="24"/>
        <v/>
      </c>
      <c r="E306" s="68" t="str">
        <f t="shared" ca="1" si="25"/>
        <v/>
      </c>
      <c r="G306" s="65"/>
    </row>
    <row r="307" spans="1:7" x14ac:dyDescent="0.25">
      <c r="A307" s="66" t="str">
        <f t="shared" ca="1" si="21"/>
        <v/>
      </c>
      <c r="B307" s="67" t="str">
        <f t="shared" ca="1" si="22"/>
        <v/>
      </c>
      <c r="C307" s="68" t="str">
        <f t="shared" ca="1" si="23"/>
        <v/>
      </c>
      <c r="D307" s="68" t="str">
        <f t="shared" ca="1" si="24"/>
        <v/>
      </c>
      <c r="E307" s="68" t="str">
        <f t="shared" ca="1" si="25"/>
        <v/>
      </c>
      <c r="G307" s="65"/>
    </row>
    <row r="308" spans="1:7" x14ac:dyDescent="0.25">
      <c r="A308" s="66" t="str">
        <f t="shared" ca="1" si="21"/>
        <v/>
      </c>
      <c r="B308" s="67" t="str">
        <f t="shared" ca="1" si="22"/>
        <v/>
      </c>
      <c r="C308" s="68" t="str">
        <f t="shared" ca="1" si="23"/>
        <v/>
      </c>
      <c r="D308" s="68" t="str">
        <f t="shared" ca="1" si="24"/>
        <v/>
      </c>
      <c r="E308" s="68" t="str">
        <f t="shared" ca="1" si="25"/>
        <v/>
      </c>
      <c r="G308" s="65"/>
    </row>
    <row r="309" spans="1:7" x14ac:dyDescent="0.25">
      <c r="A309" s="66" t="str">
        <f t="shared" ca="1" si="21"/>
        <v/>
      </c>
      <c r="B309" s="67" t="str">
        <f t="shared" ca="1" si="22"/>
        <v/>
      </c>
      <c r="C309" s="68" t="str">
        <f t="shared" ca="1" si="23"/>
        <v/>
      </c>
      <c r="D309" s="68" t="str">
        <f t="shared" ca="1" si="24"/>
        <v/>
      </c>
      <c r="E309" s="68" t="str">
        <f t="shared" ca="1" si="25"/>
        <v/>
      </c>
      <c r="G309" s="65"/>
    </row>
    <row r="310" spans="1:7" x14ac:dyDescent="0.25">
      <c r="A310" s="66" t="str">
        <f t="shared" ca="1" si="21"/>
        <v/>
      </c>
      <c r="B310" s="67" t="str">
        <f t="shared" ca="1" si="22"/>
        <v/>
      </c>
      <c r="C310" s="68" t="str">
        <f t="shared" ca="1" si="23"/>
        <v/>
      </c>
      <c r="D310" s="68" t="str">
        <f t="shared" ca="1" si="24"/>
        <v/>
      </c>
      <c r="E310" s="68" t="str">
        <f t="shared" ca="1" si="25"/>
        <v/>
      </c>
      <c r="G310" s="65"/>
    </row>
    <row r="311" spans="1:7" x14ac:dyDescent="0.25">
      <c r="A311" s="66" t="str">
        <f t="shared" ca="1" si="21"/>
        <v/>
      </c>
      <c r="B311" s="67" t="str">
        <f t="shared" ca="1" si="22"/>
        <v/>
      </c>
      <c r="C311" s="68" t="str">
        <f t="shared" ca="1" si="23"/>
        <v/>
      </c>
      <c r="D311" s="68" t="str">
        <f t="shared" ca="1" si="24"/>
        <v/>
      </c>
      <c r="E311" s="68" t="str">
        <f t="shared" ca="1" si="25"/>
        <v/>
      </c>
      <c r="G311" s="65"/>
    </row>
    <row r="312" spans="1:7" x14ac:dyDescent="0.25">
      <c r="A312" s="66" t="str">
        <f t="shared" ca="1" si="21"/>
        <v/>
      </c>
      <c r="B312" s="67" t="str">
        <f t="shared" ca="1" si="22"/>
        <v/>
      </c>
      <c r="C312" s="68" t="str">
        <f t="shared" ca="1" si="23"/>
        <v/>
      </c>
      <c r="D312" s="68" t="str">
        <f t="shared" ca="1" si="24"/>
        <v/>
      </c>
      <c r="E312" s="68" t="str">
        <f t="shared" ca="1" si="25"/>
        <v/>
      </c>
      <c r="G312" s="65"/>
    </row>
    <row r="313" spans="1:7" x14ac:dyDescent="0.25">
      <c r="A313" s="66" t="str">
        <f t="shared" ca="1" si="21"/>
        <v/>
      </c>
      <c r="B313" s="67" t="str">
        <f t="shared" ca="1" si="22"/>
        <v/>
      </c>
      <c r="C313" s="68" t="str">
        <f t="shared" ca="1" si="23"/>
        <v/>
      </c>
      <c r="D313" s="68" t="str">
        <f t="shared" ca="1" si="24"/>
        <v/>
      </c>
      <c r="E313" s="68" t="str">
        <f t="shared" ca="1" si="25"/>
        <v/>
      </c>
      <c r="G313" s="65"/>
    </row>
    <row r="314" spans="1:7" x14ac:dyDescent="0.25">
      <c r="A314" s="66" t="str">
        <f t="shared" ca="1" si="21"/>
        <v/>
      </c>
      <c r="B314" s="67" t="str">
        <f t="shared" ca="1" si="22"/>
        <v/>
      </c>
      <c r="C314" s="68" t="str">
        <f t="shared" ca="1" si="23"/>
        <v/>
      </c>
      <c r="D314" s="68" t="str">
        <f t="shared" ca="1" si="24"/>
        <v/>
      </c>
      <c r="E314" s="68" t="str">
        <f t="shared" ca="1" si="25"/>
        <v/>
      </c>
      <c r="G314" s="65"/>
    </row>
    <row r="315" spans="1:7" x14ac:dyDescent="0.25">
      <c r="A315" s="66" t="str">
        <f t="shared" ca="1" si="21"/>
        <v/>
      </c>
      <c r="B315" s="67" t="str">
        <f t="shared" ca="1" si="22"/>
        <v/>
      </c>
      <c r="C315" s="68" t="str">
        <f t="shared" ca="1" si="23"/>
        <v/>
      </c>
      <c r="D315" s="68" t="str">
        <f t="shared" ca="1" si="24"/>
        <v/>
      </c>
      <c r="E315" s="68" t="str">
        <f t="shared" ca="1" si="25"/>
        <v/>
      </c>
      <c r="G315" s="65"/>
    </row>
    <row r="316" spans="1:7" x14ac:dyDescent="0.25">
      <c r="A316" s="66" t="str">
        <f t="shared" ca="1" si="21"/>
        <v/>
      </c>
      <c r="B316" s="67" t="str">
        <f t="shared" ca="1" si="22"/>
        <v/>
      </c>
      <c r="C316" s="68" t="str">
        <f t="shared" ca="1" si="23"/>
        <v/>
      </c>
      <c r="D316" s="68" t="str">
        <f t="shared" ca="1" si="24"/>
        <v/>
      </c>
      <c r="E316" s="68" t="str">
        <f t="shared" ca="1" si="25"/>
        <v/>
      </c>
      <c r="G316" s="65"/>
    </row>
    <row r="317" spans="1:7" x14ac:dyDescent="0.25">
      <c r="A317" s="66" t="str">
        <f t="shared" ca="1" si="21"/>
        <v/>
      </c>
      <c r="B317" s="67" t="str">
        <f t="shared" ca="1" si="22"/>
        <v/>
      </c>
      <c r="C317" s="68" t="str">
        <f t="shared" ca="1" si="23"/>
        <v/>
      </c>
      <c r="D317" s="68" t="str">
        <f t="shared" ca="1" si="24"/>
        <v/>
      </c>
      <c r="E317" s="68" t="str">
        <f t="shared" ca="1" si="25"/>
        <v/>
      </c>
      <c r="G317" s="65"/>
    </row>
    <row r="318" spans="1:7" x14ac:dyDescent="0.25">
      <c r="A318" s="66" t="str">
        <f t="shared" ca="1" si="21"/>
        <v/>
      </c>
      <c r="B318" s="67" t="str">
        <f t="shared" ca="1" si="22"/>
        <v/>
      </c>
      <c r="C318" s="68" t="str">
        <f t="shared" ca="1" si="23"/>
        <v/>
      </c>
      <c r="D318" s="68" t="str">
        <f t="shared" ca="1" si="24"/>
        <v/>
      </c>
      <c r="E318" s="68" t="str">
        <f t="shared" ca="1" si="25"/>
        <v/>
      </c>
      <c r="G318" s="65"/>
    </row>
    <row r="319" spans="1:7" x14ac:dyDescent="0.25">
      <c r="A319" s="66" t="str">
        <f t="shared" ca="1" si="21"/>
        <v/>
      </c>
      <c r="B319" s="67" t="str">
        <f t="shared" ca="1" si="22"/>
        <v/>
      </c>
      <c r="C319" s="68" t="str">
        <f t="shared" ca="1" si="23"/>
        <v/>
      </c>
      <c r="D319" s="68" t="str">
        <f t="shared" ca="1" si="24"/>
        <v/>
      </c>
      <c r="E319" s="68" t="str">
        <f t="shared" ca="1" si="25"/>
        <v/>
      </c>
      <c r="G319" s="65"/>
    </row>
    <row r="320" spans="1:7" x14ac:dyDescent="0.25">
      <c r="A320" s="66" t="str">
        <f t="shared" ca="1" si="21"/>
        <v/>
      </c>
      <c r="B320" s="67" t="str">
        <f t="shared" ca="1" si="22"/>
        <v/>
      </c>
      <c r="C320" s="68" t="str">
        <f t="shared" ca="1" si="23"/>
        <v/>
      </c>
      <c r="D320" s="68" t="str">
        <f t="shared" ca="1" si="24"/>
        <v/>
      </c>
      <c r="E320" s="68" t="str">
        <f t="shared" ca="1" si="25"/>
        <v/>
      </c>
      <c r="G320" s="65"/>
    </row>
    <row r="321" spans="1:7" x14ac:dyDescent="0.25">
      <c r="A321" s="66" t="str">
        <f t="shared" ca="1" si="21"/>
        <v/>
      </c>
      <c r="B321" s="67" t="str">
        <f t="shared" ca="1" si="22"/>
        <v/>
      </c>
      <c r="C321" s="68" t="str">
        <f t="shared" ca="1" si="23"/>
        <v/>
      </c>
      <c r="D321" s="68" t="str">
        <f t="shared" ca="1" si="24"/>
        <v/>
      </c>
      <c r="E321" s="68" t="str">
        <f t="shared" ca="1" si="25"/>
        <v/>
      </c>
      <c r="G321" s="65"/>
    </row>
    <row r="322" spans="1:7" x14ac:dyDescent="0.25">
      <c r="A322" s="66" t="str">
        <f t="shared" ca="1" si="21"/>
        <v/>
      </c>
      <c r="B322" s="67" t="str">
        <f t="shared" ca="1" si="22"/>
        <v/>
      </c>
      <c r="C322" s="68" t="str">
        <f t="shared" ca="1" si="23"/>
        <v/>
      </c>
      <c r="D322" s="68" t="str">
        <f t="shared" ca="1" si="24"/>
        <v/>
      </c>
      <c r="E322" s="68" t="str">
        <f t="shared" ca="1" si="25"/>
        <v/>
      </c>
      <c r="G322" s="65"/>
    </row>
    <row r="323" spans="1:7" x14ac:dyDescent="0.25">
      <c r="A323" s="66" t="str">
        <f t="shared" ca="1" si="21"/>
        <v/>
      </c>
      <c r="B323" s="67" t="str">
        <f t="shared" ca="1" si="22"/>
        <v/>
      </c>
      <c r="C323" s="68" t="str">
        <f t="shared" ca="1" si="23"/>
        <v/>
      </c>
      <c r="D323" s="68" t="str">
        <f t="shared" ca="1" si="24"/>
        <v/>
      </c>
      <c r="E323" s="68" t="str">
        <f t="shared" ca="1" si="25"/>
        <v/>
      </c>
      <c r="G323" s="65"/>
    </row>
    <row r="324" spans="1:7" x14ac:dyDescent="0.25">
      <c r="A324" s="66" t="str">
        <f t="shared" ca="1" si="21"/>
        <v/>
      </c>
      <c r="B324" s="67" t="str">
        <f t="shared" ca="1" si="22"/>
        <v/>
      </c>
      <c r="C324" s="68" t="str">
        <f t="shared" ca="1" si="23"/>
        <v/>
      </c>
      <c r="D324" s="68" t="str">
        <f t="shared" ca="1" si="24"/>
        <v/>
      </c>
      <c r="E324" s="68" t="str">
        <f t="shared" ca="1" si="25"/>
        <v/>
      </c>
      <c r="G324" s="65"/>
    </row>
    <row r="325" spans="1:7" x14ac:dyDescent="0.25">
      <c r="A325" s="66" t="str">
        <f t="shared" ca="1" si="21"/>
        <v/>
      </c>
      <c r="B325" s="67" t="str">
        <f t="shared" ca="1" si="22"/>
        <v/>
      </c>
      <c r="C325" s="68" t="str">
        <f t="shared" ca="1" si="23"/>
        <v/>
      </c>
      <c r="D325" s="68" t="str">
        <f t="shared" ca="1" si="24"/>
        <v/>
      </c>
      <c r="E325" s="68" t="str">
        <f t="shared" ca="1" si="25"/>
        <v/>
      </c>
      <c r="G325" s="65"/>
    </row>
    <row r="326" spans="1:7" x14ac:dyDescent="0.25">
      <c r="A326" s="66" t="str">
        <f t="shared" ca="1" si="21"/>
        <v/>
      </c>
      <c r="B326" s="67" t="str">
        <f t="shared" ca="1" si="22"/>
        <v/>
      </c>
      <c r="C326" s="68" t="str">
        <f t="shared" ca="1" si="23"/>
        <v/>
      </c>
      <c r="D326" s="68" t="str">
        <f t="shared" ca="1" si="24"/>
        <v/>
      </c>
      <c r="E326" s="68" t="str">
        <f t="shared" ca="1" si="25"/>
        <v/>
      </c>
      <c r="G326" s="65"/>
    </row>
    <row r="327" spans="1:7" x14ac:dyDescent="0.25">
      <c r="A327" s="66" t="str">
        <f t="shared" ca="1" si="21"/>
        <v/>
      </c>
      <c r="B327" s="67" t="str">
        <f t="shared" ca="1" si="22"/>
        <v/>
      </c>
      <c r="C327" s="68" t="str">
        <f t="shared" ca="1" si="23"/>
        <v/>
      </c>
      <c r="D327" s="68" t="str">
        <f t="shared" ca="1" si="24"/>
        <v/>
      </c>
      <c r="E327" s="68" t="str">
        <f t="shared" ca="1" si="25"/>
        <v/>
      </c>
      <c r="G327" s="65"/>
    </row>
    <row r="328" spans="1:7" x14ac:dyDescent="0.25">
      <c r="A328" s="66" t="str">
        <f t="shared" ca="1" si="21"/>
        <v/>
      </c>
      <c r="B328" s="67" t="str">
        <f t="shared" ca="1" si="22"/>
        <v/>
      </c>
      <c r="C328" s="68" t="str">
        <f t="shared" ca="1" si="23"/>
        <v/>
      </c>
      <c r="D328" s="68" t="str">
        <f t="shared" ca="1" si="24"/>
        <v/>
      </c>
      <c r="E328" s="68" t="str">
        <f t="shared" ca="1" si="25"/>
        <v/>
      </c>
      <c r="G328" s="65"/>
    </row>
    <row r="329" spans="1:7" x14ac:dyDescent="0.25">
      <c r="A329" s="66" t="str">
        <f t="shared" ca="1" si="21"/>
        <v/>
      </c>
      <c r="B329" s="67" t="str">
        <f t="shared" ca="1" si="22"/>
        <v/>
      </c>
      <c r="C329" s="68" t="str">
        <f t="shared" ca="1" si="23"/>
        <v/>
      </c>
      <c r="D329" s="68" t="str">
        <f t="shared" ca="1" si="24"/>
        <v/>
      </c>
      <c r="E329" s="68" t="str">
        <f t="shared" ca="1" si="25"/>
        <v/>
      </c>
      <c r="G329" s="65"/>
    </row>
    <row r="330" spans="1:7" x14ac:dyDescent="0.25">
      <c r="A330" s="66" t="str">
        <f t="shared" ca="1" si="21"/>
        <v/>
      </c>
      <c r="B330" s="67" t="str">
        <f t="shared" ca="1" si="22"/>
        <v/>
      </c>
      <c r="C330" s="68" t="str">
        <f t="shared" ca="1" si="23"/>
        <v/>
      </c>
      <c r="D330" s="68" t="str">
        <f t="shared" ca="1" si="24"/>
        <v/>
      </c>
      <c r="E330" s="68" t="str">
        <f t="shared" ca="1" si="25"/>
        <v/>
      </c>
      <c r="G330" s="65"/>
    </row>
    <row r="331" spans="1:7" x14ac:dyDescent="0.25">
      <c r="A331" s="66" t="str">
        <f t="shared" ca="1" si="21"/>
        <v/>
      </c>
      <c r="B331" s="67" t="str">
        <f t="shared" ca="1" si="22"/>
        <v/>
      </c>
      <c r="C331" s="68" t="str">
        <f t="shared" ca="1" si="23"/>
        <v/>
      </c>
      <c r="D331" s="68" t="str">
        <f t="shared" ca="1" si="24"/>
        <v/>
      </c>
      <c r="E331" s="68" t="str">
        <f t="shared" ca="1" si="25"/>
        <v/>
      </c>
      <c r="G331" s="65"/>
    </row>
    <row r="332" spans="1:7" x14ac:dyDescent="0.25">
      <c r="A332" s="66" t="str">
        <f t="shared" ca="1" si="21"/>
        <v/>
      </c>
      <c r="B332" s="67" t="str">
        <f t="shared" ca="1" si="22"/>
        <v/>
      </c>
      <c r="C332" s="68" t="str">
        <f t="shared" ca="1" si="23"/>
        <v/>
      </c>
      <c r="D332" s="68" t="str">
        <f t="shared" ca="1" si="24"/>
        <v/>
      </c>
      <c r="E332" s="68" t="str">
        <f t="shared" ca="1" si="25"/>
        <v/>
      </c>
      <c r="G332" s="65"/>
    </row>
    <row r="333" spans="1:7" x14ac:dyDescent="0.25">
      <c r="A333" s="66" t="str">
        <f t="shared" ca="1" si="21"/>
        <v/>
      </c>
      <c r="B333" s="67" t="str">
        <f t="shared" ca="1" si="22"/>
        <v/>
      </c>
      <c r="C333" s="68" t="str">
        <f t="shared" ca="1" si="23"/>
        <v/>
      </c>
      <c r="D333" s="68" t="str">
        <f t="shared" ca="1" si="24"/>
        <v/>
      </c>
      <c r="E333" s="68" t="str">
        <f t="shared" ca="1" si="25"/>
        <v/>
      </c>
      <c r="G333" s="65"/>
    </row>
    <row r="334" spans="1:7" x14ac:dyDescent="0.25">
      <c r="A334" s="66" t="str">
        <f t="shared" ca="1" si="21"/>
        <v/>
      </c>
      <c r="B334" s="67" t="str">
        <f t="shared" ca="1" si="22"/>
        <v/>
      </c>
      <c r="C334" s="68" t="str">
        <f t="shared" ca="1" si="23"/>
        <v/>
      </c>
      <c r="D334" s="68" t="str">
        <f t="shared" ca="1" si="24"/>
        <v/>
      </c>
      <c r="E334" s="68" t="str">
        <f t="shared" ca="1" si="25"/>
        <v/>
      </c>
      <c r="G334" s="65"/>
    </row>
    <row r="335" spans="1:7" x14ac:dyDescent="0.25">
      <c r="A335" s="66" t="str">
        <f t="shared" ca="1" si="21"/>
        <v/>
      </c>
      <c r="B335" s="67" t="str">
        <f t="shared" ca="1" si="22"/>
        <v/>
      </c>
      <c r="C335" s="68" t="str">
        <f t="shared" ca="1" si="23"/>
        <v/>
      </c>
      <c r="D335" s="68" t="str">
        <f t="shared" ca="1" si="24"/>
        <v/>
      </c>
      <c r="E335" s="68" t="str">
        <f t="shared" ca="1" si="25"/>
        <v/>
      </c>
      <c r="G335" s="65"/>
    </row>
    <row r="336" spans="1:7" x14ac:dyDescent="0.25">
      <c r="A336" s="66" t="str">
        <f t="shared" ca="1" si="21"/>
        <v/>
      </c>
      <c r="B336" s="67" t="str">
        <f t="shared" ca="1" si="22"/>
        <v/>
      </c>
      <c r="C336" s="68" t="str">
        <f t="shared" ca="1" si="23"/>
        <v/>
      </c>
      <c r="D336" s="68" t="str">
        <f t="shared" ca="1" si="24"/>
        <v/>
      </c>
      <c r="E336" s="68" t="str">
        <f t="shared" ca="1" si="25"/>
        <v/>
      </c>
      <c r="G336" s="65"/>
    </row>
    <row r="337" spans="1:7" x14ac:dyDescent="0.25">
      <c r="A337" s="66" t="str">
        <f t="shared" ca="1" si="21"/>
        <v/>
      </c>
      <c r="B337" s="67" t="str">
        <f t="shared" ca="1" si="22"/>
        <v/>
      </c>
      <c r="C337" s="68" t="str">
        <f t="shared" ca="1" si="23"/>
        <v/>
      </c>
      <c r="D337" s="68" t="str">
        <f t="shared" ca="1" si="24"/>
        <v/>
      </c>
      <c r="E337" s="68" t="str">
        <f t="shared" ca="1" si="25"/>
        <v/>
      </c>
      <c r="G337" s="65"/>
    </row>
    <row r="338" spans="1:7" x14ac:dyDescent="0.25">
      <c r="A338" s="66" t="str">
        <f t="shared" ca="1" si="21"/>
        <v/>
      </c>
      <c r="B338" s="67" t="str">
        <f t="shared" ca="1" si="22"/>
        <v/>
      </c>
      <c r="C338" s="68" t="str">
        <f t="shared" ca="1" si="23"/>
        <v/>
      </c>
      <c r="D338" s="68" t="str">
        <f t="shared" ca="1" si="24"/>
        <v/>
      </c>
      <c r="E338" s="68" t="str">
        <f t="shared" ca="1" si="25"/>
        <v/>
      </c>
      <c r="G338" s="65"/>
    </row>
    <row r="339" spans="1:7" x14ac:dyDescent="0.25">
      <c r="A339" s="66" t="str">
        <f t="shared" ca="1" si="21"/>
        <v/>
      </c>
      <c r="B339" s="67" t="str">
        <f t="shared" ca="1" si="22"/>
        <v/>
      </c>
      <c r="C339" s="68" t="str">
        <f t="shared" ca="1" si="23"/>
        <v/>
      </c>
      <c r="D339" s="68" t="str">
        <f t="shared" ca="1" si="24"/>
        <v/>
      </c>
      <c r="E339" s="68" t="str">
        <f t="shared" ca="1" si="25"/>
        <v/>
      </c>
      <c r="G339" s="65"/>
    </row>
    <row r="340" spans="1:7" x14ac:dyDescent="0.25">
      <c r="A340" s="66" t="str">
        <f t="shared" ca="1" si="21"/>
        <v/>
      </c>
      <c r="B340" s="67" t="str">
        <f t="shared" ca="1" si="22"/>
        <v/>
      </c>
      <c r="C340" s="68" t="str">
        <f t="shared" ca="1" si="23"/>
        <v/>
      </c>
      <c r="D340" s="68" t="str">
        <f t="shared" ca="1" si="24"/>
        <v/>
      </c>
      <c r="E340" s="68" t="str">
        <f t="shared" ca="1" si="25"/>
        <v/>
      </c>
      <c r="G340" s="65"/>
    </row>
    <row r="341" spans="1:7" x14ac:dyDescent="0.25">
      <c r="A341" s="66" t="str">
        <f t="shared" ca="1" si="21"/>
        <v/>
      </c>
      <c r="B341" s="67" t="str">
        <f t="shared" ca="1" si="22"/>
        <v/>
      </c>
      <c r="C341" s="68" t="str">
        <f t="shared" ca="1" si="23"/>
        <v/>
      </c>
      <c r="D341" s="68" t="str">
        <f t="shared" ca="1" si="24"/>
        <v/>
      </c>
      <c r="E341" s="68" t="str">
        <f t="shared" ca="1" si="25"/>
        <v/>
      </c>
      <c r="G341" s="65"/>
    </row>
    <row r="342" spans="1:7" x14ac:dyDescent="0.25">
      <c r="A342" s="66" t="str">
        <f t="shared" ca="1" si="21"/>
        <v/>
      </c>
      <c r="B342" s="67" t="str">
        <f t="shared" ca="1" si="22"/>
        <v/>
      </c>
      <c r="C342" s="68" t="str">
        <f t="shared" ca="1" si="23"/>
        <v/>
      </c>
      <c r="D342" s="68" t="str">
        <f t="shared" ca="1" si="24"/>
        <v/>
      </c>
      <c r="E342" s="68" t="str">
        <f t="shared" ca="1" si="25"/>
        <v/>
      </c>
      <c r="G342" s="65"/>
    </row>
    <row r="343" spans="1:7" x14ac:dyDescent="0.25">
      <c r="A343" s="66" t="str">
        <f t="shared" ca="1" si="21"/>
        <v/>
      </c>
      <c r="B343" s="67" t="str">
        <f t="shared" ca="1" si="22"/>
        <v/>
      </c>
      <c r="C343" s="68" t="str">
        <f t="shared" ca="1" si="23"/>
        <v/>
      </c>
      <c r="D343" s="68" t="str">
        <f t="shared" ca="1" si="24"/>
        <v/>
      </c>
      <c r="E343" s="68" t="str">
        <f t="shared" ca="1" si="25"/>
        <v/>
      </c>
      <c r="G343" s="65"/>
    </row>
    <row r="344" spans="1:7" x14ac:dyDescent="0.25">
      <c r="A344" s="66" t="str">
        <f t="shared" ref="A344:A407" ca="1" si="26">IF(A343="","",IF(EDATE(A343,$B$8)&gt;EDATE(B$9,-$B$8),"",EDATE(A343,$B$8)))</f>
        <v/>
      </c>
      <c r="B344" s="67" t="str">
        <f t="shared" ca="1" si="22"/>
        <v/>
      </c>
      <c r="C344" s="68" t="str">
        <f t="shared" ca="1" si="23"/>
        <v/>
      </c>
      <c r="D344" s="68" t="str">
        <f t="shared" ca="1" si="24"/>
        <v/>
      </c>
      <c r="E344" s="68" t="str">
        <f t="shared" ca="1" si="25"/>
        <v/>
      </c>
      <c r="G344" s="65"/>
    </row>
    <row r="345" spans="1:7" x14ac:dyDescent="0.25">
      <c r="A345" s="66" t="str">
        <f t="shared" ca="1" si="26"/>
        <v/>
      </c>
      <c r="B345" s="67" t="str">
        <f t="shared" ref="B345:B408" ca="1" si="27">IF(A345="","",IF(C345="",B344,B344+C345))</f>
        <v/>
      </c>
      <c r="C345" s="68" t="str">
        <f t="shared" ref="C345:C408" ca="1" si="28">IF(A345="","",IF(A345&lt;B$13,"",B$12))</f>
        <v/>
      </c>
      <c r="D345" s="68" t="str">
        <f t="shared" ref="D345:D408" ca="1" si="29">IF(A345="","",B344*B$4*(A345-A344)/360)</f>
        <v/>
      </c>
      <c r="E345" s="68" t="str">
        <f t="shared" ref="E345:E408" ca="1" si="30">IF(A345="","",IF(C345="",D345,D345+C345))</f>
        <v/>
      </c>
      <c r="G345" s="65"/>
    </row>
    <row r="346" spans="1:7" x14ac:dyDescent="0.25">
      <c r="A346" s="66" t="str">
        <f t="shared" ca="1" si="26"/>
        <v/>
      </c>
      <c r="B346" s="67" t="str">
        <f t="shared" ca="1" si="27"/>
        <v/>
      </c>
      <c r="C346" s="68" t="str">
        <f t="shared" ca="1" si="28"/>
        <v/>
      </c>
      <c r="D346" s="68" t="str">
        <f t="shared" ca="1" si="29"/>
        <v/>
      </c>
      <c r="E346" s="68" t="str">
        <f t="shared" ca="1" si="30"/>
        <v/>
      </c>
      <c r="G346" s="65"/>
    </row>
    <row r="347" spans="1:7" x14ac:dyDescent="0.25">
      <c r="A347" s="66" t="str">
        <f t="shared" ca="1" si="26"/>
        <v/>
      </c>
      <c r="B347" s="67" t="str">
        <f t="shared" ca="1" si="27"/>
        <v/>
      </c>
      <c r="C347" s="68" t="str">
        <f t="shared" ca="1" si="28"/>
        <v/>
      </c>
      <c r="D347" s="68" t="str">
        <f t="shared" ca="1" si="29"/>
        <v/>
      </c>
      <c r="E347" s="68" t="str">
        <f t="shared" ca="1" si="30"/>
        <v/>
      </c>
      <c r="G347" s="65"/>
    </row>
    <row r="348" spans="1:7" x14ac:dyDescent="0.25">
      <c r="A348" s="66" t="str">
        <f t="shared" ca="1" si="26"/>
        <v/>
      </c>
      <c r="B348" s="67" t="str">
        <f t="shared" ca="1" si="27"/>
        <v/>
      </c>
      <c r="C348" s="68" t="str">
        <f t="shared" ca="1" si="28"/>
        <v/>
      </c>
      <c r="D348" s="68" t="str">
        <f t="shared" ca="1" si="29"/>
        <v/>
      </c>
      <c r="E348" s="68" t="str">
        <f t="shared" ca="1" si="30"/>
        <v/>
      </c>
      <c r="G348" s="65"/>
    </row>
    <row r="349" spans="1:7" x14ac:dyDescent="0.25">
      <c r="A349" s="66" t="str">
        <f t="shared" ca="1" si="26"/>
        <v/>
      </c>
      <c r="B349" s="67" t="str">
        <f t="shared" ca="1" si="27"/>
        <v/>
      </c>
      <c r="C349" s="68" t="str">
        <f t="shared" ca="1" si="28"/>
        <v/>
      </c>
      <c r="D349" s="68" t="str">
        <f t="shared" ca="1" si="29"/>
        <v/>
      </c>
      <c r="E349" s="68" t="str">
        <f t="shared" ca="1" si="30"/>
        <v/>
      </c>
      <c r="G349" s="65"/>
    </row>
    <row r="350" spans="1:7" x14ac:dyDescent="0.25">
      <c r="A350" s="66" t="str">
        <f t="shared" ca="1" si="26"/>
        <v/>
      </c>
      <c r="B350" s="67" t="str">
        <f t="shared" ca="1" si="27"/>
        <v/>
      </c>
      <c r="C350" s="68" t="str">
        <f t="shared" ca="1" si="28"/>
        <v/>
      </c>
      <c r="D350" s="68" t="str">
        <f t="shared" ca="1" si="29"/>
        <v/>
      </c>
      <c r="E350" s="68" t="str">
        <f t="shared" ca="1" si="30"/>
        <v/>
      </c>
      <c r="G350" s="65"/>
    </row>
    <row r="351" spans="1:7" x14ac:dyDescent="0.25">
      <c r="A351" s="66" t="str">
        <f t="shared" ca="1" si="26"/>
        <v/>
      </c>
      <c r="B351" s="67" t="str">
        <f t="shared" ca="1" si="27"/>
        <v/>
      </c>
      <c r="C351" s="68" t="str">
        <f t="shared" ca="1" si="28"/>
        <v/>
      </c>
      <c r="D351" s="68" t="str">
        <f t="shared" ca="1" si="29"/>
        <v/>
      </c>
      <c r="E351" s="68" t="str">
        <f t="shared" ca="1" si="30"/>
        <v/>
      </c>
      <c r="G351" s="65"/>
    </row>
    <row r="352" spans="1:7" x14ac:dyDescent="0.25">
      <c r="A352" s="66" t="str">
        <f t="shared" ca="1" si="26"/>
        <v/>
      </c>
      <c r="B352" s="67" t="str">
        <f t="shared" ca="1" si="27"/>
        <v/>
      </c>
      <c r="C352" s="68" t="str">
        <f t="shared" ca="1" si="28"/>
        <v/>
      </c>
      <c r="D352" s="68" t="str">
        <f t="shared" ca="1" si="29"/>
        <v/>
      </c>
      <c r="E352" s="68" t="str">
        <f t="shared" ca="1" si="30"/>
        <v/>
      </c>
      <c r="G352" s="65"/>
    </row>
    <row r="353" spans="1:7" x14ac:dyDescent="0.25">
      <c r="A353" s="66" t="str">
        <f t="shared" ca="1" si="26"/>
        <v/>
      </c>
      <c r="B353" s="67" t="str">
        <f t="shared" ca="1" si="27"/>
        <v/>
      </c>
      <c r="C353" s="68" t="str">
        <f t="shared" ca="1" si="28"/>
        <v/>
      </c>
      <c r="D353" s="68" t="str">
        <f t="shared" ca="1" si="29"/>
        <v/>
      </c>
      <c r="E353" s="68" t="str">
        <f t="shared" ca="1" si="30"/>
        <v/>
      </c>
      <c r="G353" s="65"/>
    </row>
    <row r="354" spans="1:7" x14ac:dyDescent="0.25">
      <c r="A354" s="66" t="str">
        <f t="shared" ca="1" si="26"/>
        <v/>
      </c>
      <c r="B354" s="67" t="str">
        <f t="shared" ca="1" si="27"/>
        <v/>
      </c>
      <c r="C354" s="68" t="str">
        <f t="shared" ca="1" si="28"/>
        <v/>
      </c>
      <c r="D354" s="68" t="str">
        <f t="shared" ca="1" si="29"/>
        <v/>
      </c>
      <c r="E354" s="68" t="str">
        <f t="shared" ca="1" si="30"/>
        <v/>
      </c>
      <c r="G354" s="65"/>
    </row>
    <row r="355" spans="1:7" x14ac:dyDescent="0.25">
      <c r="A355" s="66" t="str">
        <f t="shared" ca="1" si="26"/>
        <v/>
      </c>
      <c r="B355" s="67" t="str">
        <f t="shared" ca="1" si="27"/>
        <v/>
      </c>
      <c r="C355" s="68" t="str">
        <f t="shared" ca="1" si="28"/>
        <v/>
      </c>
      <c r="D355" s="68" t="str">
        <f t="shared" ca="1" si="29"/>
        <v/>
      </c>
      <c r="E355" s="68" t="str">
        <f t="shared" ca="1" si="30"/>
        <v/>
      </c>
      <c r="G355" s="65"/>
    </row>
    <row r="356" spans="1:7" x14ac:dyDescent="0.25">
      <c r="A356" s="66" t="str">
        <f t="shared" ca="1" si="26"/>
        <v/>
      </c>
      <c r="B356" s="67" t="str">
        <f t="shared" ca="1" si="27"/>
        <v/>
      </c>
      <c r="C356" s="68" t="str">
        <f t="shared" ca="1" si="28"/>
        <v/>
      </c>
      <c r="D356" s="68" t="str">
        <f t="shared" ca="1" si="29"/>
        <v/>
      </c>
      <c r="E356" s="68" t="str">
        <f t="shared" ca="1" si="30"/>
        <v/>
      </c>
      <c r="G356" s="65"/>
    </row>
    <row r="357" spans="1:7" x14ac:dyDescent="0.25">
      <c r="A357" s="66" t="str">
        <f t="shared" ca="1" si="26"/>
        <v/>
      </c>
      <c r="B357" s="67" t="str">
        <f t="shared" ca="1" si="27"/>
        <v/>
      </c>
      <c r="C357" s="68" t="str">
        <f t="shared" ca="1" si="28"/>
        <v/>
      </c>
      <c r="D357" s="68" t="str">
        <f t="shared" ca="1" si="29"/>
        <v/>
      </c>
      <c r="E357" s="68" t="str">
        <f t="shared" ca="1" si="30"/>
        <v/>
      </c>
      <c r="G357" s="65"/>
    </row>
    <row r="358" spans="1:7" x14ac:dyDescent="0.25">
      <c r="A358" s="66" t="str">
        <f t="shared" ca="1" si="26"/>
        <v/>
      </c>
      <c r="B358" s="67" t="str">
        <f t="shared" ca="1" si="27"/>
        <v/>
      </c>
      <c r="C358" s="68" t="str">
        <f t="shared" ca="1" si="28"/>
        <v/>
      </c>
      <c r="D358" s="68" t="str">
        <f t="shared" ca="1" si="29"/>
        <v/>
      </c>
      <c r="E358" s="68" t="str">
        <f t="shared" ca="1" si="30"/>
        <v/>
      </c>
      <c r="G358" s="65"/>
    </row>
    <row r="359" spans="1:7" x14ac:dyDescent="0.25">
      <c r="A359" s="66" t="str">
        <f t="shared" ca="1" si="26"/>
        <v/>
      </c>
      <c r="B359" s="67" t="str">
        <f t="shared" ca="1" si="27"/>
        <v/>
      </c>
      <c r="C359" s="68" t="str">
        <f t="shared" ca="1" si="28"/>
        <v/>
      </c>
      <c r="D359" s="68" t="str">
        <f t="shared" ca="1" si="29"/>
        <v/>
      </c>
      <c r="E359" s="68" t="str">
        <f t="shared" ca="1" si="30"/>
        <v/>
      </c>
      <c r="G359" s="65"/>
    </row>
    <row r="360" spans="1:7" x14ac:dyDescent="0.25">
      <c r="A360" s="66" t="str">
        <f t="shared" ca="1" si="26"/>
        <v/>
      </c>
      <c r="B360" s="67" t="str">
        <f t="shared" ca="1" si="27"/>
        <v/>
      </c>
      <c r="C360" s="68" t="str">
        <f t="shared" ca="1" si="28"/>
        <v/>
      </c>
      <c r="D360" s="68" t="str">
        <f t="shared" ca="1" si="29"/>
        <v/>
      </c>
      <c r="E360" s="68" t="str">
        <f t="shared" ca="1" si="30"/>
        <v/>
      </c>
      <c r="G360" s="65"/>
    </row>
    <row r="361" spans="1:7" x14ac:dyDescent="0.25">
      <c r="A361" s="66" t="str">
        <f t="shared" ca="1" si="26"/>
        <v/>
      </c>
      <c r="B361" s="67" t="str">
        <f t="shared" ca="1" si="27"/>
        <v/>
      </c>
      <c r="C361" s="68" t="str">
        <f t="shared" ca="1" si="28"/>
        <v/>
      </c>
      <c r="D361" s="68" t="str">
        <f t="shared" ca="1" si="29"/>
        <v/>
      </c>
      <c r="E361" s="68" t="str">
        <f t="shared" ca="1" si="30"/>
        <v/>
      </c>
      <c r="G361" s="65"/>
    </row>
    <row r="362" spans="1:7" x14ac:dyDescent="0.25">
      <c r="A362" s="66" t="str">
        <f t="shared" ca="1" si="26"/>
        <v/>
      </c>
      <c r="B362" s="67" t="str">
        <f t="shared" ca="1" si="27"/>
        <v/>
      </c>
      <c r="C362" s="68" t="str">
        <f t="shared" ca="1" si="28"/>
        <v/>
      </c>
      <c r="D362" s="68" t="str">
        <f t="shared" ca="1" si="29"/>
        <v/>
      </c>
      <c r="E362" s="68" t="str">
        <f t="shared" ca="1" si="30"/>
        <v/>
      </c>
      <c r="G362" s="65"/>
    </row>
    <row r="363" spans="1:7" x14ac:dyDescent="0.25">
      <c r="A363" s="66" t="str">
        <f t="shared" ca="1" si="26"/>
        <v/>
      </c>
      <c r="B363" s="67" t="str">
        <f t="shared" ca="1" si="27"/>
        <v/>
      </c>
      <c r="C363" s="68" t="str">
        <f t="shared" ca="1" si="28"/>
        <v/>
      </c>
      <c r="D363" s="68" t="str">
        <f t="shared" ca="1" si="29"/>
        <v/>
      </c>
      <c r="E363" s="68" t="str">
        <f t="shared" ca="1" si="30"/>
        <v/>
      </c>
      <c r="G363" s="65"/>
    </row>
    <row r="364" spans="1:7" x14ac:dyDescent="0.25">
      <c r="A364" s="66" t="str">
        <f t="shared" ca="1" si="26"/>
        <v/>
      </c>
      <c r="B364" s="67" t="str">
        <f t="shared" ca="1" si="27"/>
        <v/>
      </c>
      <c r="C364" s="68" t="str">
        <f t="shared" ca="1" si="28"/>
        <v/>
      </c>
      <c r="D364" s="68" t="str">
        <f t="shared" ca="1" si="29"/>
        <v/>
      </c>
      <c r="E364" s="68" t="str">
        <f t="shared" ca="1" si="30"/>
        <v/>
      </c>
      <c r="G364" s="65"/>
    </row>
    <row r="365" spans="1:7" x14ac:dyDescent="0.25">
      <c r="A365" s="66" t="str">
        <f t="shared" ca="1" si="26"/>
        <v/>
      </c>
      <c r="B365" s="67" t="str">
        <f t="shared" ca="1" si="27"/>
        <v/>
      </c>
      <c r="C365" s="68" t="str">
        <f t="shared" ca="1" si="28"/>
        <v/>
      </c>
      <c r="D365" s="68" t="str">
        <f t="shared" ca="1" si="29"/>
        <v/>
      </c>
      <c r="E365" s="68" t="str">
        <f t="shared" ca="1" si="30"/>
        <v/>
      </c>
      <c r="G365" s="65"/>
    </row>
    <row r="366" spans="1:7" x14ac:dyDescent="0.25">
      <c r="A366" s="66" t="str">
        <f t="shared" ca="1" si="26"/>
        <v/>
      </c>
      <c r="B366" s="67" t="str">
        <f t="shared" ca="1" si="27"/>
        <v/>
      </c>
      <c r="C366" s="68" t="str">
        <f t="shared" ca="1" si="28"/>
        <v/>
      </c>
      <c r="D366" s="68" t="str">
        <f t="shared" ca="1" si="29"/>
        <v/>
      </c>
      <c r="E366" s="68" t="str">
        <f t="shared" ca="1" si="30"/>
        <v/>
      </c>
      <c r="G366" s="65"/>
    </row>
    <row r="367" spans="1:7" x14ac:dyDescent="0.25">
      <c r="A367" s="66" t="str">
        <f t="shared" ca="1" si="26"/>
        <v/>
      </c>
      <c r="B367" s="67" t="str">
        <f t="shared" ca="1" si="27"/>
        <v/>
      </c>
      <c r="C367" s="68" t="str">
        <f t="shared" ca="1" si="28"/>
        <v/>
      </c>
      <c r="D367" s="68" t="str">
        <f t="shared" ca="1" si="29"/>
        <v/>
      </c>
      <c r="E367" s="68" t="str">
        <f t="shared" ca="1" si="30"/>
        <v/>
      </c>
      <c r="G367" s="65"/>
    </row>
    <row r="368" spans="1:7" x14ac:dyDescent="0.25">
      <c r="A368" s="66" t="str">
        <f t="shared" ca="1" si="26"/>
        <v/>
      </c>
      <c r="B368" s="67" t="str">
        <f t="shared" ca="1" si="27"/>
        <v/>
      </c>
      <c r="C368" s="68" t="str">
        <f t="shared" ca="1" si="28"/>
        <v/>
      </c>
      <c r="D368" s="68" t="str">
        <f t="shared" ca="1" si="29"/>
        <v/>
      </c>
      <c r="E368" s="68" t="str">
        <f t="shared" ca="1" si="30"/>
        <v/>
      </c>
      <c r="G368" s="65"/>
    </row>
    <row r="369" spans="1:7" x14ac:dyDescent="0.25">
      <c r="A369" s="66" t="str">
        <f t="shared" ca="1" si="26"/>
        <v/>
      </c>
      <c r="B369" s="67" t="str">
        <f t="shared" ca="1" si="27"/>
        <v/>
      </c>
      <c r="C369" s="68" t="str">
        <f t="shared" ca="1" si="28"/>
        <v/>
      </c>
      <c r="D369" s="68" t="str">
        <f t="shared" ca="1" si="29"/>
        <v/>
      </c>
      <c r="E369" s="68" t="str">
        <f t="shared" ca="1" si="30"/>
        <v/>
      </c>
      <c r="G369" s="65"/>
    </row>
    <row r="370" spans="1:7" x14ac:dyDescent="0.25">
      <c r="A370" s="66" t="str">
        <f t="shared" ca="1" si="26"/>
        <v/>
      </c>
      <c r="B370" s="67" t="str">
        <f t="shared" ca="1" si="27"/>
        <v/>
      </c>
      <c r="C370" s="68" t="str">
        <f t="shared" ca="1" si="28"/>
        <v/>
      </c>
      <c r="D370" s="68" t="str">
        <f t="shared" ca="1" si="29"/>
        <v/>
      </c>
      <c r="E370" s="68" t="str">
        <f t="shared" ca="1" si="30"/>
        <v/>
      </c>
      <c r="G370" s="65"/>
    </row>
    <row r="371" spans="1:7" x14ac:dyDescent="0.25">
      <c r="A371" s="66" t="str">
        <f t="shared" ca="1" si="26"/>
        <v/>
      </c>
      <c r="B371" s="67" t="str">
        <f t="shared" ca="1" si="27"/>
        <v/>
      </c>
      <c r="C371" s="68" t="str">
        <f t="shared" ca="1" si="28"/>
        <v/>
      </c>
      <c r="D371" s="68" t="str">
        <f t="shared" ca="1" si="29"/>
        <v/>
      </c>
      <c r="E371" s="68" t="str">
        <f t="shared" ca="1" si="30"/>
        <v/>
      </c>
      <c r="G371" s="65"/>
    </row>
    <row r="372" spans="1:7" x14ac:dyDescent="0.25">
      <c r="A372" s="66" t="str">
        <f t="shared" ca="1" si="26"/>
        <v/>
      </c>
      <c r="B372" s="67" t="str">
        <f t="shared" ca="1" si="27"/>
        <v/>
      </c>
      <c r="C372" s="68" t="str">
        <f t="shared" ca="1" si="28"/>
        <v/>
      </c>
      <c r="D372" s="68" t="str">
        <f t="shared" ca="1" si="29"/>
        <v/>
      </c>
      <c r="E372" s="68" t="str">
        <f t="shared" ca="1" si="30"/>
        <v/>
      </c>
      <c r="G372" s="65"/>
    </row>
    <row r="373" spans="1:7" x14ac:dyDescent="0.25">
      <c r="A373" s="66" t="str">
        <f t="shared" ca="1" si="26"/>
        <v/>
      </c>
      <c r="B373" s="67" t="str">
        <f t="shared" ca="1" si="27"/>
        <v/>
      </c>
      <c r="C373" s="68" t="str">
        <f t="shared" ca="1" si="28"/>
        <v/>
      </c>
      <c r="D373" s="68" t="str">
        <f t="shared" ca="1" si="29"/>
        <v/>
      </c>
      <c r="E373" s="68" t="str">
        <f t="shared" ca="1" si="30"/>
        <v/>
      </c>
      <c r="G373" s="65"/>
    </row>
    <row r="374" spans="1:7" x14ac:dyDescent="0.25">
      <c r="A374" s="66" t="str">
        <f t="shared" ca="1" si="26"/>
        <v/>
      </c>
      <c r="B374" s="67" t="str">
        <f t="shared" ca="1" si="27"/>
        <v/>
      </c>
      <c r="C374" s="68" t="str">
        <f t="shared" ca="1" si="28"/>
        <v/>
      </c>
      <c r="D374" s="68" t="str">
        <f t="shared" ca="1" si="29"/>
        <v/>
      </c>
      <c r="E374" s="68" t="str">
        <f t="shared" ca="1" si="30"/>
        <v/>
      </c>
      <c r="G374" s="65"/>
    </row>
    <row r="375" spans="1:7" x14ac:dyDescent="0.25">
      <c r="A375" s="66" t="str">
        <f t="shared" ca="1" si="26"/>
        <v/>
      </c>
      <c r="B375" s="67" t="str">
        <f t="shared" ca="1" si="27"/>
        <v/>
      </c>
      <c r="C375" s="68" t="str">
        <f t="shared" ca="1" si="28"/>
        <v/>
      </c>
      <c r="D375" s="68" t="str">
        <f t="shared" ca="1" si="29"/>
        <v/>
      </c>
      <c r="E375" s="68" t="str">
        <f t="shared" ca="1" si="30"/>
        <v/>
      </c>
      <c r="G375" s="65"/>
    </row>
    <row r="376" spans="1:7" x14ac:dyDescent="0.25">
      <c r="A376" s="66" t="str">
        <f t="shared" ca="1" si="26"/>
        <v/>
      </c>
      <c r="B376" s="67" t="str">
        <f t="shared" ca="1" si="27"/>
        <v/>
      </c>
      <c r="C376" s="68" t="str">
        <f t="shared" ca="1" si="28"/>
        <v/>
      </c>
      <c r="D376" s="68" t="str">
        <f t="shared" ca="1" si="29"/>
        <v/>
      </c>
      <c r="E376" s="68" t="str">
        <f t="shared" ca="1" si="30"/>
        <v/>
      </c>
      <c r="G376" s="65"/>
    </row>
    <row r="377" spans="1:7" x14ac:dyDescent="0.25">
      <c r="A377" s="66" t="str">
        <f t="shared" ca="1" si="26"/>
        <v/>
      </c>
      <c r="B377" s="67" t="str">
        <f t="shared" ca="1" si="27"/>
        <v/>
      </c>
      <c r="C377" s="68" t="str">
        <f t="shared" ca="1" si="28"/>
        <v/>
      </c>
      <c r="D377" s="68" t="str">
        <f t="shared" ca="1" si="29"/>
        <v/>
      </c>
      <c r="E377" s="68" t="str">
        <f t="shared" ca="1" si="30"/>
        <v/>
      </c>
      <c r="G377" s="65"/>
    </row>
    <row r="378" spans="1:7" x14ac:dyDescent="0.25">
      <c r="A378" s="66" t="str">
        <f t="shared" ca="1" si="26"/>
        <v/>
      </c>
      <c r="B378" s="67" t="str">
        <f t="shared" ca="1" si="27"/>
        <v/>
      </c>
      <c r="C378" s="68" t="str">
        <f t="shared" ca="1" si="28"/>
        <v/>
      </c>
      <c r="D378" s="68" t="str">
        <f t="shared" ca="1" si="29"/>
        <v/>
      </c>
      <c r="E378" s="68" t="str">
        <f t="shared" ca="1" si="30"/>
        <v/>
      </c>
      <c r="G378" s="65"/>
    </row>
    <row r="379" spans="1:7" x14ac:dyDescent="0.25">
      <c r="A379" s="66" t="str">
        <f t="shared" ca="1" si="26"/>
        <v/>
      </c>
      <c r="B379" s="67" t="str">
        <f t="shared" ca="1" si="27"/>
        <v/>
      </c>
      <c r="C379" s="68" t="str">
        <f t="shared" ca="1" si="28"/>
        <v/>
      </c>
      <c r="D379" s="68" t="str">
        <f t="shared" ca="1" si="29"/>
        <v/>
      </c>
      <c r="E379" s="68" t="str">
        <f t="shared" ca="1" si="30"/>
        <v/>
      </c>
      <c r="G379" s="65"/>
    </row>
    <row r="380" spans="1:7" x14ac:dyDescent="0.25">
      <c r="A380" s="66" t="str">
        <f t="shared" ca="1" si="26"/>
        <v/>
      </c>
      <c r="B380" s="67" t="str">
        <f t="shared" ca="1" si="27"/>
        <v/>
      </c>
      <c r="C380" s="68" t="str">
        <f t="shared" ca="1" si="28"/>
        <v/>
      </c>
      <c r="D380" s="68" t="str">
        <f t="shared" ca="1" si="29"/>
        <v/>
      </c>
      <c r="E380" s="68" t="str">
        <f t="shared" ca="1" si="30"/>
        <v/>
      </c>
      <c r="G380" s="65"/>
    </row>
    <row r="381" spans="1:7" x14ac:dyDescent="0.25">
      <c r="A381" s="66" t="str">
        <f t="shared" ca="1" si="26"/>
        <v/>
      </c>
      <c r="B381" s="67" t="str">
        <f t="shared" ca="1" si="27"/>
        <v/>
      </c>
      <c r="C381" s="68" t="str">
        <f t="shared" ca="1" si="28"/>
        <v/>
      </c>
      <c r="D381" s="68" t="str">
        <f t="shared" ca="1" si="29"/>
        <v/>
      </c>
      <c r="E381" s="68" t="str">
        <f t="shared" ca="1" si="30"/>
        <v/>
      </c>
      <c r="G381" s="65"/>
    </row>
    <row r="382" spans="1:7" x14ac:dyDescent="0.25">
      <c r="A382" s="66" t="str">
        <f t="shared" ca="1" si="26"/>
        <v/>
      </c>
      <c r="B382" s="67" t="str">
        <f t="shared" ca="1" si="27"/>
        <v/>
      </c>
      <c r="C382" s="68" t="str">
        <f t="shared" ca="1" si="28"/>
        <v/>
      </c>
      <c r="D382" s="68" t="str">
        <f t="shared" ca="1" si="29"/>
        <v/>
      </c>
      <c r="E382" s="68" t="str">
        <f t="shared" ca="1" si="30"/>
        <v/>
      </c>
      <c r="G382" s="65"/>
    </row>
    <row r="383" spans="1:7" x14ac:dyDescent="0.25">
      <c r="A383" s="66" t="str">
        <f t="shared" ca="1" si="26"/>
        <v/>
      </c>
      <c r="B383" s="67" t="str">
        <f t="shared" ca="1" si="27"/>
        <v/>
      </c>
      <c r="C383" s="68" t="str">
        <f t="shared" ca="1" si="28"/>
        <v/>
      </c>
      <c r="D383" s="68" t="str">
        <f t="shared" ca="1" si="29"/>
        <v/>
      </c>
      <c r="E383" s="68" t="str">
        <f t="shared" ca="1" si="30"/>
        <v/>
      </c>
      <c r="G383" s="65"/>
    </row>
    <row r="384" spans="1:7" x14ac:dyDescent="0.25">
      <c r="A384" s="66" t="str">
        <f t="shared" ca="1" si="26"/>
        <v/>
      </c>
      <c r="B384" s="67" t="str">
        <f t="shared" ca="1" si="27"/>
        <v/>
      </c>
      <c r="C384" s="68" t="str">
        <f t="shared" ca="1" si="28"/>
        <v/>
      </c>
      <c r="D384" s="68" t="str">
        <f t="shared" ca="1" si="29"/>
        <v/>
      </c>
      <c r="E384" s="68" t="str">
        <f t="shared" ca="1" si="30"/>
        <v/>
      </c>
      <c r="G384" s="65"/>
    </row>
    <row r="385" spans="1:7" x14ac:dyDescent="0.25">
      <c r="A385" s="66" t="str">
        <f t="shared" ca="1" si="26"/>
        <v/>
      </c>
      <c r="B385" s="67" t="str">
        <f t="shared" ca="1" si="27"/>
        <v/>
      </c>
      <c r="C385" s="68" t="str">
        <f t="shared" ca="1" si="28"/>
        <v/>
      </c>
      <c r="D385" s="68" t="str">
        <f t="shared" ca="1" si="29"/>
        <v/>
      </c>
      <c r="E385" s="68" t="str">
        <f t="shared" ca="1" si="30"/>
        <v/>
      </c>
      <c r="G385" s="65"/>
    </row>
    <row r="386" spans="1:7" x14ac:dyDescent="0.25">
      <c r="A386" s="66" t="str">
        <f t="shared" ca="1" si="26"/>
        <v/>
      </c>
      <c r="B386" s="67" t="str">
        <f t="shared" ca="1" si="27"/>
        <v/>
      </c>
      <c r="C386" s="68" t="str">
        <f t="shared" ca="1" si="28"/>
        <v/>
      </c>
      <c r="D386" s="68" t="str">
        <f t="shared" ca="1" si="29"/>
        <v/>
      </c>
      <c r="E386" s="68" t="str">
        <f t="shared" ca="1" si="30"/>
        <v/>
      </c>
      <c r="G386" s="65"/>
    </row>
    <row r="387" spans="1:7" x14ac:dyDescent="0.25">
      <c r="A387" s="66" t="str">
        <f t="shared" ca="1" si="26"/>
        <v/>
      </c>
      <c r="B387" s="67" t="str">
        <f t="shared" ca="1" si="27"/>
        <v/>
      </c>
      <c r="C387" s="68" t="str">
        <f t="shared" ca="1" si="28"/>
        <v/>
      </c>
      <c r="D387" s="68" t="str">
        <f t="shared" ca="1" si="29"/>
        <v/>
      </c>
      <c r="E387" s="68" t="str">
        <f t="shared" ca="1" si="30"/>
        <v/>
      </c>
      <c r="G387" s="65"/>
    </row>
    <row r="388" spans="1:7" x14ac:dyDescent="0.25">
      <c r="A388" s="66" t="str">
        <f t="shared" ca="1" si="26"/>
        <v/>
      </c>
      <c r="B388" s="67" t="str">
        <f t="shared" ca="1" si="27"/>
        <v/>
      </c>
      <c r="C388" s="68" t="str">
        <f t="shared" ca="1" si="28"/>
        <v/>
      </c>
      <c r="D388" s="68" t="str">
        <f t="shared" ca="1" si="29"/>
        <v/>
      </c>
      <c r="E388" s="68" t="str">
        <f t="shared" ca="1" si="30"/>
        <v/>
      </c>
      <c r="G388" s="65"/>
    </row>
    <row r="389" spans="1:7" x14ac:dyDescent="0.25">
      <c r="A389" s="66" t="str">
        <f t="shared" ca="1" si="26"/>
        <v/>
      </c>
      <c r="B389" s="67" t="str">
        <f t="shared" ca="1" si="27"/>
        <v/>
      </c>
      <c r="C389" s="68" t="str">
        <f t="shared" ca="1" si="28"/>
        <v/>
      </c>
      <c r="D389" s="68" t="str">
        <f t="shared" ca="1" si="29"/>
        <v/>
      </c>
      <c r="E389" s="68" t="str">
        <f t="shared" ca="1" si="30"/>
        <v/>
      </c>
      <c r="G389" s="65"/>
    </row>
    <row r="390" spans="1:7" x14ac:dyDescent="0.25">
      <c r="A390" s="66" t="str">
        <f t="shared" ca="1" si="26"/>
        <v/>
      </c>
      <c r="B390" s="67" t="str">
        <f t="shared" ca="1" si="27"/>
        <v/>
      </c>
      <c r="C390" s="68" t="str">
        <f t="shared" ca="1" si="28"/>
        <v/>
      </c>
      <c r="D390" s="68" t="str">
        <f t="shared" ca="1" si="29"/>
        <v/>
      </c>
      <c r="E390" s="68" t="str">
        <f t="shared" ca="1" si="30"/>
        <v/>
      </c>
      <c r="G390" s="65"/>
    </row>
    <row r="391" spans="1:7" x14ac:dyDescent="0.25">
      <c r="A391" s="66" t="str">
        <f t="shared" ca="1" si="26"/>
        <v/>
      </c>
      <c r="B391" s="67" t="str">
        <f t="shared" ca="1" si="27"/>
        <v/>
      </c>
      <c r="C391" s="68" t="str">
        <f t="shared" ca="1" si="28"/>
        <v/>
      </c>
      <c r="D391" s="68" t="str">
        <f t="shared" ca="1" si="29"/>
        <v/>
      </c>
      <c r="E391" s="68" t="str">
        <f t="shared" ca="1" si="30"/>
        <v/>
      </c>
      <c r="G391" s="65"/>
    </row>
    <row r="392" spans="1:7" x14ac:dyDescent="0.25">
      <c r="A392" s="66" t="str">
        <f t="shared" ca="1" si="26"/>
        <v/>
      </c>
      <c r="B392" s="67" t="str">
        <f t="shared" ca="1" si="27"/>
        <v/>
      </c>
      <c r="C392" s="68" t="str">
        <f t="shared" ca="1" si="28"/>
        <v/>
      </c>
      <c r="D392" s="68" t="str">
        <f t="shared" ca="1" si="29"/>
        <v/>
      </c>
      <c r="E392" s="68" t="str">
        <f t="shared" ca="1" si="30"/>
        <v/>
      </c>
      <c r="G392" s="65"/>
    </row>
    <row r="393" spans="1:7" x14ac:dyDescent="0.25">
      <c r="A393" s="66" t="str">
        <f t="shared" ca="1" si="26"/>
        <v/>
      </c>
      <c r="B393" s="67" t="str">
        <f t="shared" ca="1" si="27"/>
        <v/>
      </c>
      <c r="C393" s="68" t="str">
        <f t="shared" ca="1" si="28"/>
        <v/>
      </c>
      <c r="D393" s="68" t="str">
        <f t="shared" ca="1" si="29"/>
        <v/>
      </c>
      <c r="E393" s="68" t="str">
        <f t="shared" ca="1" si="30"/>
        <v/>
      </c>
      <c r="G393" s="65"/>
    </row>
    <row r="394" spans="1:7" x14ac:dyDescent="0.25">
      <c r="A394" s="66" t="str">
        <f t="shared" ca="1" si="26"/>
        <v/>
      </c>
      <c r="B394" s="67" t="str">
        <f t="shared" ca="1" si="27"/>
        <v/>
      </c>
      <c r="C394" s="68" t="str">
        <f t="shared" ca="1" si="28"/>
        <v/>
      </c>
      <c r="D394" s="68" t="str">
        <f t="shared" ca="1" si="29"/>
        <v/>
      </c>
      <c r="E394" s="68" t="str">
        <f t="shared" ca="1" si="30"/>
        <v/>
      </c>
      <c r="G394" s="65"/>
    </row>
    <row r="395" spans="1:7" x14ac:dyDescent="0.25">
      <c r="A395" s="66" t="str">
        <f t="shared" ca="1" si="26"/>
        <v/>
      </c>
      <c r="B395" s="67" t="str">
        <f t="shared" ca="1" si="27"/>
        <v/>
      </c>
      <c r="C395" s="68" t="str">
        <f t="shared" ca="1" si="28"/>
        <v/>
      </c>
      <c r="D395" s="68" t="str">
        <f t="shared" ca="1" si="29"/>
        <v/>
      </c>
      <c r="E395" s="68" t="str">
        <f t="shared" ca="1" si="30"/>
        <v/>
      </c>
      <c r="G395" s="65"/>
    </row>
    <row r="396" spans="1:7" x14ac:dyDescent="0.25">
      <c r="A396" s="66" t="str">
        <f t="shared" ca="1" si="26"/>
        <v/>
      </c>
      <c r="B396" s="67" t="str">
        <f t="shared" ca="1" si="27"/>
        <v/>
      </c>
      <c r="C396" s="68" t="str">
        <f t="shared" ca="1" si="28"/>
        <v/>
      </c>
      <c r="D396" s="68" t="str">
        <f t="shared" ca="1" si="29"/>
        <v/>
      </c>
      <c r="E396" s="68" t="str">
        <f t="shared" ca="1" si="30"/>
        <v/>
      </c>
      <c r="G396" s="65"/>
    </row>
    <row r="397" spans="1:7" x14ac:dyDescent="0.25">
      <c r="A397" s="66" t="str">
        <f t="shared" ca="1" si="26"/>
        <v/>
      </c>
      <c r="B397" s="67" t="str">
        <f t="shared" ca="1" si="27"/>
        <v/>
      </c>
      <c r="C397" s="68" t="str">
        <f t="shared" ca="1" si="28"/>
        <v/>
      </c>
      <c r="D397" s="68" t="str">
        <f t="shared" ca="1" si="29"/>
        <v/>
      </c>
      <c r="E397" s="68" t="str">
        <f t="shared" ca="1" si="30"/>
        <v/>
      </c>
      <c r="G397" s="65"/>
    </row>
    <row r="398" spans="1:7" x14ac:dyDescent="0.25">
      <c r="A398" s="66" t="str">
        <f t="shared" ca="1" si="26"/>
        <v/>
      </c>
      <c r="B398" s="67" t="str">
        <f t="shared" ca="1" si="27"/>
        <v/>
      </c>
      <c r="C398" s="68" t="str">
        <f t="shared" ca="1" si="28"/>
        <v/>
      </c>
      <c r="D398" s="68" t="str">
        <f t="shared" ca="1" si="29"/>
        <v/>
      </c>
      <c r="E398" s="68" t="str">
        <f t="shared" ca="1" si="30"/>
        <v/>
      </c>
      <c r="G398" s="65"/>
    </row>
    <row r="399" spans="1:7" x14ac:dyDescent="0.25">
      <c r="A399" s="66" t="str">
        <f t="shared" ca="1" si="26"/>
        <v/>
      </c>
      <c r="B399" s="67" t="str">
        <f t="shared" ca="1" si="27"/>
        <v/>
      </c>
      <c r="C399" s="68" t="str">
        <f t="shared" ca="1" si="28"/>
        <v/>
      </c>
      <c r="D399" s="68" t="str">
        <f t="shared" ca="1" si="29"/>
        <v/>
      </c>
      <c r="E399" s="68" t="str">
        <f t="shared" ca="1" si="30"/>
        <v/>
      </c>
      <c r="G399" s="65"/>
    </row>
    <row r="400" spans="1:7" x14ac:dyDescent="0.25">
      <c r="A400" s="66" t="str">
        <f t="shared" ca="1" si="26"/>
        <v/>
      </c>
      <c r="B400" s="67" t="str">
        <f t="shared" ca="1" si="27"/>
        <v/>
      </c>
      <c r="C400" s="68" t="str">
        <f t="shared" ca="1" si="28"/>
        <v/>
      </c>
      <c r="D400" s="68" t="str">
        <f t="shared" ca="1" si="29"/>
        <v/>
      </c>
      <c r="E400" s="68" t="str">
        <f t="shared" ca="1" si="30"/>
        <v/>
      </c>
      <c r="G400" s="65"/>
    </row>
    <row r="401" spans="1:7" x14ac:dyDescent="0.25">
      <c r="A401" s="66" t="str">
        <f t="shared" ca="1" si="26"/>
        <v/>
      </c>
      <c r="B401" s="67" t="str">
        <f t="shared" ca="1" si="27"/>
        <v/>
      </c>
      <c r="C401" s="68" t="str">
        <f t="shared" ca="1" si="28"/>
        <v/>
      </c>
      <c r="D401" s="68" t="str">
        <f t="shared" ca="1" si="29"/>
        <v/>
      </c>
      <c r="E401" s="68" t="str">
        <f t="shared" ca="1" si="30"/>
        <v/>
      </c>
      <c r="G401" s="65"/>
    </row>
    <row r="402" spans="1:7" x14ac:dyDescent="0.25">
      <c r="A402" s="66" t="str">
        <f t="shared" ca="1" si="26"/>
        <v/>
      </c>
      <c r="B402" s="67" t="str">
        <f t="shared" ca="1" si="27"/>
        <v/>
      </c>
      <c r="C402" s="68" t="str">
        <f t="shared" ca="1" si="28"/>
        <v/>
      </c>
      <c r="D402" s="68" t="str">
        <f t="shared" ca="1" si="29"/>
        <v/>
      </c>
      <c r="E402" s="68" t="str">
        <f t="shared" ca="1" si="30"/>
        <v/>
      </c>
      <c r="G402" s="65"/>
    </row>
    <row r="403" spans="1:7" x14ac:dyDescent="0.25">
      <c r="A403" s="66" t="str">
        <f t="shared" ca="1" si="26"/>
        <v/>
      </c>
      <c r="B403" s="67" t="str">
        <f t="shared" ca="1" si="27"/>
        <v/>
      </c>
      <c r="C403" s="68" t="str">
        <f t="shared" ca="1" si="28"/>
        <v/>
      </c>
      <c r="D403" s="68" t="str">
        <f t="shared" ca="1" si="29"/>
        <v/>
      </c>
      <c r="E403" s="68" t="str">
        <f t="shared" ca="1" si="30"/>
        <v/>
      </c>
      <c r="G403" s="65"/>
    </row>
    <row r="404" spans="1:7" x14ac:dyDescent="0.25">
      <c r="A404" s="66" t="str">
        <f t="shared" ca="1" si="26"/>
        <v/>
      </c>
      <c r="B404" s="67" t="str">
        <f t="shared" ca="1" si="27"/>
        <v/>
      </c>
      <c r="C404" s="68" t="str">
        <f t="shared" ca="1" si="28"/>
        <v/>
      </c>
      <c r="D404" s="68" t="str">
        <f t="shared" ca="1" si="29"/>
        <v/>
      </c>
      <c r="E404" s="68" t="str">
        <f t="shared" ca="1" si="30"/>
        <v/>
      </c>
      <c r="G404" s="65"/>
    </row>
    <row r="405" spans="1:7" x14ac:dyDescent="0.25">
      <c r="A405" s="66" t="str">
        <f t="shared" ca="1" si="26"/>
        <v/>
      </c>
      <c r="B405" s="67" t="str">
        <f t="shared" ca="1" si="27"/>
        <v/>
      </c>
      <c r="C405" s="68" t="str">
        <f t="shared" ca="1" si="28"/>
        <v/>
      </c>
      <c r="D405" s="68" t="str">
        <f t="shared" ca="1" si="29"/>
        <v/>
      </c>
      <c r="E405" s="68" t="str">
        <f t="shared" ca="1" si="30"/>
        <v/>
      </c>
      <c r="G405" s="65"/>
    </row>
    <row r="406" spans="1:7" x14ac:dyDescent="0.25">
      <c r="A406" s="66" t="str">
        <f t="shared" ca="1" si="26"/>
        <v/>
      </c>
      <c r="B406" s="67" t="str">
        <f t="shared" ca="1" si="27"/>
        <v/>
      </c>
      <c r="C406" s="68" t="str">
        <f t="shared" ca="1" si="28"/>
        <v/>
      </c>
      <c r="D406" s="68" t="str">
        <f t="shared" ca="1" si="29"/>
        <v/>
      </c>
      <c r="E406" s="68" t="str">
        <f t="shared" ca="1" si="30"/>
        <v/>
      </c>
      <c r="G406" s="65"/>
    </row>
    <row r="407" spans="1:7" x14ac:dyDescent="0.25">
      <c r="A407" s="66" t="str">
        <f t="shared" ca="1" si="26"/>
        <v/>
      </c>
      <c r="B407" s="67" t="str">
        <f t="shared" ca="1" si="27"/>
        <v/>
      </c>
      <c r="C407" s="68" t="str">
        <f t="shared" ca="1" si="28"/>
        <v/>
      </c>
      <c r="D407" s="68" t="str">
        <f t="shared" ca="1" si="29"/>
        <v/>
      </c>
      <c r="E407" s="68" t="str">
        <f t="shared" ca="1" si="30"/>
        <v/>
      </c>
      <c r="G407" s="65"/>
    </row>
    <row r="408" spans="1:7" x14ac:dyDescent="0.25">
      <c r="A408" s="66" t="str">
        <f t="shared" ref="A408:A471" ca="1" si="31">IF(A407="","",IF(EDATE(A407,$B$8)&gt;EDATE(B$9,-$B$8),"",EDATE(A407,$B$8)))</f>
        <v/>
      </c>
      <c r="B408" s="67" t="str">
        <f t="shared" ca="1" si="27"/>
        <v/>
      </c>
      <c r="C408" s="68" t="str">
        <f t="shared" ca="1" si="28"/>
        <v/>
      </c>
      <c r="D408" s="68" t="str">
        <f t="shared" ca="1" si="29"/>
        <v/>
      </c>
      <c r="E408" s="68" t="str">
        <f t="shared" ca="1" si="30"/>
        <v/>
      </c>
      <c r="G408" s="65"/>
    </row>
    <row r="409" spans="1:7" x14ac:dyDescent="0.25">
      <c r="A409" s="66" t="str">
        <f t="shared" ca="1" si="31"/>
        <v/>
      </c>
      <c r="B409" s="67" t="str">
        <f t="shared" ref="B409:B472" ca="1" si="32">IF(A409="","",IF(C409="",B408,B408+C409))</f>
        <v/>
      </c>
      <c r="C409" s="68" t="str">
        <f t="shared" ref="C409:C472" ca="1" si="33">IF(A409="","",IF(A409&lt;B$13,"",B$12))</f>
        <v/>
      </c>
      <c r="D409" s="68" t="str">
        <f t="shared" ref="D409:D472" ca="1" si="34">IF(A409="","",B408*B$4*(A409-A408)/360)</f>
        <v/>
      </c>
      <c r="E409" s="68" t="str">
        <f t="shared" ref="E409:E472" ca="1" si="35">IF(A409="","",IF(C409="",D409,D409+C409))</f>
        <v/>
      </c>
      <c r="G409" s="65"/>
    </row>
    <row r="410" spans="1:7" x14ac:dyDescent="0.25">
      <c r="A410" s="66" t="str">
        <f t="shared" ca="1" si="31"/>
        <v/>
      </c>
      <c r="B410" s="67" t="str">
        <f t="shared" ca="1" si="32"/>
        <v/>
      </c>
      <c r="C410" s="68" t="str">
        <f t="shared" ca="1" si="33"/>
        <v/>
      </c>
      <c r="D410" s="68" t="str">
        <f t="shared" ca="1" si="34"/>
        <v/>
      </c>
      <c r="E410" s="68" t="str">
        <f t="shared" ca="1" si="35"/>
        <v/>
      </c>
      <c r="G410" s="65"/>
    </row>
    <row r="411" spans="1:7" x14ac:dyDescent="0.25">
      <c r="A411" s="66" t="str">
        <f t="shared" ca="1" si="31"/>
        <v/>
      </c>
      <c r="B411" s="67" t="str">
        <f t="shared" ca="1" si="32"/>
        <v/>
      </c>
      <c r="C411" s="68" t="str">
        <f t="shared" ca="1" si="33"/>
        <v/>
      </c>
      <c r="D411" s="68" t="str">
        <f t="shared" ca="1" si="34"/>
        <v/>
      </c>
      <c r="E411" s="68" t="str">
        <f t="shared" ca="1" si="35"/>
        <v/>
      </c>
      <c r="G411" s="65"/>
    </row>
    <row r="412" spans="1:7" x14ac:dyDescent="0.25">
      <c r="A412" s="66" t="str">
        <f t="shared" ca="1" si="31"/>
        <v/>
      </c>
      <c r="B412" s="67" t="str">
        <f t="shared" ca="1" si="32"/>
        <v/>
      </c>
      <c r="C412" s="68" t="str">
        <f t="shared" ca="1" si="33"/>
        <v/>
      </c>
      <c r="D412" s="68" t="str">
        <f t="shared" ca="1" si="34"/>
        <v/>
      </c>
      <c r="E412" s="68" t="str">
        <f t="shared" ca="1" si="35"/>
        <v/>
      </c>
      <c r="G412" s="65"/>
    </row>
    <row r="413" spans="1:7" x14ac:dyDescent="0.25">
      <c r="A413" s="66" t="str">
        <f t="shared" ca="1" si="31"/>
        <v/>
      </c>
      <c r="B413" s="67" t="str">
        <f t="shared" ca="1" si="32"/>
        <v/>
      </c>
      <c r="C413" s="68" t="str">
        <f t="shared" ca="1" si="33"/>
        <v/>
      </c>
      <c r="D413" s="68" t="str">
        <f t="shared" ca="1" si="34"/>
        <v/>
      </c>
      <c r="E413" s="68" t="str">
        <f t="shared" ca="1" si="35"/>
        <v/>
      </c>
      <c r="G413" s="65"/>
    </row>
    <row r="414" spans="1:7" x14ac:dyDescent="0.25">
      <c r="A414" s="66" t="str">
        <f t="shared" ca="1" si="31"/>
        <v/>
      </c>
      <c r="B414" s="67" t="str">
        <f t="shared" ca="1" si="32"/>
        <v/>
      </c>
      <c r="C414" s="68" t="str">
        <f t="shared" ca="1" si="33"/>
        <v/>
      </c>
      <c r="D414" s="68" t="str">
        <f t="shared" ca="1" si="34"/>
        <v/>
      </c>
      <c r="E414" s="68" t="str">
        <f t="shared" ca="1" si="35"/>
        <v/>
      </c>
      <c r="G414" s="65"/>
    </row>
    <row r="415" spans="1:7" x14ac:dyDescent="0.25">
      <c r="A415" s="66" t="str">
        <f t="shared" ca="1" si="31"/>
        <v/>
      </c>
      <c r="B415" s="67" t="str">
        <f t="shared" ca="1" si="32"/>
        <v/>
      </c>
      <c r="C415" s="68" t="str">
        <f t="shared" ca="1" si="33"/>
        <v/>
      </c>
      <c r="D415" s="68" t="str">
        <f t="shared" ca="1" si="34"/>
        <v/>
      </c>
      <c r="E415" s="68" t="str">
        <f t="shared" ca="1" si="35"/>
        <v/>
      </c>
      <c r="G415" s="65"/>
    </row>
    <row r="416" spans="1:7" x14ac:dyDescent="0.25">
      <c r="A416" s="66" t="str">
        <f t="shared" ca="1" si="31"/>
        <v/>
      </c>
      <c r="B416" s="67" t="str">
        <f t="shared" ca="1" si="32"/>
        <v/>
      </c>
      <c r="C416" s="68" t="str">
        <f t="shared" ca="1" si="33"/>
        <v/>
      </c>
      <c r="D416" s="68" t="str">
        <f t="shared" ca="1" si="34"/>
        <v/>
      </c>
      <c r="E416" s="68" t="str">
        <f t="shared" ca="1" si="35"/>
        <v/>
      </c>
      <c r="G416" s="65"/>
    </row>
    <row r="417" spans="1:7" x14ac:dyDescent="0.25">
      <c r="A417" s="66" t="str">
        <f t="shared" ca="1" si="31"/>
        <v/>
      </c>
      <c r="B417" s="67" t="str">
        <f t="shared" ca="1" si="32"/>
        <v/>
      </c>
      <c r="C417" s="68" t="str">
        <f t="shared" ca="1" si="33"/>
        <v/>
      </c>
      <c r="D417" s="68" t="str">
        <f t="shared" ca="1" si="34"/>
        <v/>
      </c>
      <c r="E417" s="68" t="str">
        <f t="shared" ca="1" si="35"/>
        <v/>
      </c>
      <c r="G417" s="65"/>
    </row>
    <row r="418" spans="1:7" x14ac:dyDescent="0.25">
      <c r="A418" s="66" t="str">
        <f t="shared" ca="1" si="31"/>
        <v/>
      </c>
      <c r="B418" s="67" t="str">
        <f t="shared" ca="1" si="32"/>
        <v/>
      </c>
      <c r="C418" s="68" t="str">
        <f t="shared" ca="1" si="33"/>
        <v/>
      </c>
      <c r="D418" s="68" t="str">
        <f t="shared" ca="1" si="34"/>
        <v/>
      </c>
      <c r="E418" s="68" t="str">
        <f t="shared" ca="1" si="35"/>
        <v/>
      </c>
      <c r="G418" s="65"/>
    </row>
    <row r="419" spans="1:7" x14ac:dyDescent="0.25">
      <c r="A419" s="66" t="str">
        <f t="shared" ca="1" si="31"/>
        <v/>
      </c>
      <c r="B419" s="67" t="str">
        <f t="shared" ca="1" si="32"/>
        <v/>
      </c>
      <c r="C419" s="68" t="str">
        <f t="shared" ca="1" si="33"/>
        <v/>
      </c>
      <c r="D419" s="68" t="str">
        <f t="shared" ca="1" si="34"/>
        <v/>
      </c>
      <c r="E419" s="68" t="str">
        <f t="shared" ca="1" si="35"/>
        <v/>
      </c>
      <c r="G419" s="65"/>
    </row>
    <row r="420" spans="1:7" x14ac:dyDescent="0.25">
      <c r="A420" s="66" t="str">
        <f t="shared" ca="1" si="31"/>
        <v/>
      </c>
      <c r="B420" s="67" t="str">
        <f t="shared" ca="1" si="32"/>
        <v/>
      </c>
      <c r="C420" s="68" t="str">
        <f t="shared" ca="1" si="33"/>
        <v/>
      </c>
      <c r="D420" s="68" t="str">
        <f t="shared" ca="1" si="34"/>
        <v/>
      </c>
      <c r="E420" s="68" t="str">
        <f t="shared" ca="1" si="35"/>
        <v/>
      </c>
      <c r="G420" s="65"/>
    </row>
    <row r="421" spans="1:7" x14ac:dyDescent="0.25">
      <c r="A421" s="66" t="str">
        <f t="shared" ca="1" si="31"/>
        <v/>
      </c>
      <c r="B421" s="67" t="str">
        <f t="shared" ca="1" si="32"/>
        <v/>
      </c>
      <c r="C421" s="68" t="str">
        <f t="shared" ca="1" si="33"/>
        <v/>
      </c>
      <c r="D421" s="68" t="str">
        <f t="shared" ca="1" si="34"/>
        <v/>
      </c>
      <c r="E421" s="68" t="str">
        <f t="shared" ca="1" si="35"/>
        <v/>
      </c>
      <c r="G421" s="65"/>
    </row>
    <row r="422" spans="1:7" x14ac:dyDescent="0.25">
      <c r="A422" s="66" t="str">
        <f t="shared" ca="1" si="31"/>
        <v/>
      </c>
      <c r="B422" s="67" t="str">
        <f t="shared" ca="1" si="32"/>
        <v/>
      </c>
      <c r="C422" s="68" t="str">
        <f t="shared" ca="1" si="33"/>
        <v/>
      </c>
      <c r="D422" s="68" t="str">
        <f t="shared" ca="1" si="34"/>
        <v/>
      </c>
      <c r="E422" s="68" t="str">
        <f t="shared" ca="1" si="35"/>
        <v/>
      </c>
      <c r="G422" s="65"/>
    </row>
    <row r="423" spans="1:7" x14ac:dyDescent="0.25">
      <c r="A423" s="66" t="str">
        <f t="shared" ca="1" si="31"/>
        <v/>
      </c>
      <c r="B423" s="67" t="str">
        <f t="shared" ca="1" si="32"/>
        <v/>
      </c>
      <c r="C423" s="68" t="str">
        <f t="shared" ca="1" si="33"/>
        <v/>
      </c>
      <c r="D423" s="68" t="str">
        <f t="shared" ca="1" si="34"/>
        <v/>
      </c>
      <c r="E423" s="68" t="str">
        <f t="shared" ca="1" si="35"/>
        <v/>
      </c>
      <c r="G423" s="65"/>
    </row>
    <row r="424" spans="1:7" x14ac:dyDescent="0.25">
      <c r="A424" s="66" t="str">
        <f t="shared" ca="1" si="31"/>
        <v/>
      </c>
      <c r="B424" s="67" t="str">
        <f t="shared" ca="1" si="32"/>
        <v/>
      </c>
      <c r="C424" s="68" t="str">
        <f t="shared" ca="1" si="33"/>
        <v/>
      </c>
      <c r="D424" s="68" t="str">
        <f t="shared" ca="1" si="34"/>
        <v/>
      </c>
      <c r="E424" s="68" t="str">
        <f t="shared" ca="1" si="35"/>
        <v/>
      </c>
      <c r="G424" s="65"/>
    </row>
    <row r="425" spans="1:7" x14ac:dyDescent="0.25">
      <c r="A425" s="66" t="str">
        <f t="shared" ca="1" si="31"/>
        <v/>
      </c>
      <c r="B425" s="67" t="str">
        <f t="shared" ca="1" si="32"/>
        <v/>
      </c>
      <c r="C425" s="68" t="str">
        <f t="shared" ca="1" si="33"/>
        <v/>
      </c>
      <c r="D425" s="68" t="str">
        <f t="shared" ca="1" si="34"/>
        <v/>
      </c>
      <c r="E425" s="68" t="str">
        <f t="shared" ca="1" si="35"/>
        <v/>
      </c>
      <c r="G425" s="65"/>
    </row>
    <row r="426" spans="1:7" x14ac:dyDescent="0.25">
      <c r="A426" s="66" t="str">
        <f t="shared" ca="1" si="31"/>
        <v/>
      </c>
      <c r="B426" s="67" t="str">
        <f t="shared" ca="1" si="32"/>
        <v/>
      </c>
      <c r="C426" s="68" t="str">
        <f t="shared" ca="1" si="33"/>
        <v/>
      </c>
      <c r="D426" s="68" t="str">
        <f t="shared" ca="1" si="34"/>
        <v/>
      </c>
      <c r="E426" s="68" t="str">
        <f t="shared" ca="1" si="35"/>
        <v/>
      </c>
      <c r="G426" s="65"/>
    </row>
    <row r="427" spans="1:7" x14ac:dyDescent="0.25">
      <c r="A427" s="66" t="str">
        <f t="shared" ca="1" si="31"/>
        <v/>
      </c>
      <c r="B427" s="67" t="str">
        <f t="shared" ca="1" si="32"/>
        <v/>
      </c>
      <c r="C427" s="68" t="str">
        <f t="shared" ca="1" si="33"/>
        <v/>
      </c>
      <c r="D427" s="68" t="str">
        <f t="shared" ca="1" si="34"/>
        <v/>
      </c>
      <c r="E427" s="68" t="str">
        <f t="shared" ca="1" si="35"/>
        <v/>
      </c>
      <c r="G427" s="65"/>
    </row>
    <row r="428" spans="1:7" x14ac:dyDescent="0.25">
      <c r="A428" s="66" t="str">
        <f t="shared" ca="1" si="31"/>
        <v/>
      </c>
      <c r="B428" s="67" t="str">
        <f t="shared" ca="1" si="32"/>
        <v/>
      </c>
      <c r="C428" s="68" t="str">
        <f t="shared" ca="1" si="33"/>
        <v/>
      </c>
      <c r="D428" s="68" t="str">
        <f t="shared" ca="1" si="34"/>
        <v/>
      </c>
      <c r="E428" s="68" t="str">
        <f t="shared" ca="1" si="35"/>
        <v/>
      </c>
      <c r="G428" s="65"/>
    </row>
    <row r="429" spans="1:7" x14ac:dyDescent="0.25">
      <c r="A429" s="66" t="str">
        <f t="shared" ca="1" si="31"/>
        <v/>
      </c>
      <c r="B429" s="67" t="str">
        <f t="shared" ca="1" si="32"/>
        <v/>
      </c>
      <c r="C429" s="68" t="str">
        <f t="shared" ca="1" si="33"/>
        <v/>
      </c>
      <c r="D429" s="68" t="str">
        <f t="shared" ca="1" si="34"/>
        <v/>
      </c>
      <c r="E429" s="68" t="str">
        <f t="shared" ca="1" si="35"/>
        <v/>
      </c>
      <c r="G429" s="65"/>
    </row>
    <row r="430" spans="1:7" x14ac:dyDescent="0.25">
      <c r="A430" s="66" t="str">
        <f t="shared" ca="1" si="31"/>
        <v/>
      </c>
      <c r="B430" s="67" t="str">
        <f t="shared" ca="1" si="32"/>
        <v/>
      </c>
      <c r="C430" s="68" t="str">
        <f t="shared" ca="1" si="33"/>
        <v/>
      </c>
      <c r="D430" s="68" t="str">
        <f t="shared" ca="1" si="34"/>
        <v/>
      </c>
      <c r="E430" s="68" t="str">
        <f t="shared" ca="1" si="35"/>
        <v/>
      </c>
      <c r="G430" s="65"/>
    </row>
    <row r="431" spans="1:7" x14ac:dyDescent="0.25">
      <c r="A431" s="66" t="str">
        <f t="shared" ca="1" si="31"/>
        <v/>
      </c>
      <c r="B431" s="67" t="str">
        <f t="shared" ca="1" si="32"/>
        <v/>
      </c>
      <c r="C431" s="68" t="str">
        <f t="shared" ca="1" si="33"/>
        <v/>
      </c>
      <c r="D431" s="68" t="str">
        <f t="shared" ca="1" si="34"/>
        <v/>
      </c>
      <c r="E431" s="68" t="str">
        <f t="shared" ca="1" si="35"/>
        <v/>
      </c>
      <c r="G431" s="65"/>
    </row>
    <row r="432" spans="1:7" x14ac:dyDescent="0.25">
      <c r="A432" s="66" t="str">
        <f t="shared" ca="1" si="31"/>
        <v/>
      </c>
      <c r="B432" s="67" t="str">
        <f t="shared" ca="1" si="32"/>
        <v/>
      </c>
      <c r="C432" s="68" t="str">
        <f t="shared" ca="1" si="33"/>
        <v/>
      </c>
      <c r="D432" s="68" t="str">
        <f t="shared" ca="1" si="34"/>
        <v/>
      </c>
      <c r="E432" s="68" t="str">
        <f t="shared" ca="1" si="35"/>
        <v/>
      </c>
      <c r="G432" s="65"/>
    </row>
    <row r="433" spans="1:7" x14ac:dyDescent="0.25">
      <c r="A433" s="66" t="str">
        <f t="shared" ca="1" si="31"/>
        <v/>
      </c>
      <c r="B433" s="67" t="str">
        <f t="shared" ca="1" si="32"/>
        <v/>
      </c>
      <c r="C433" s="68" t="str">
        <f t="shared" ca="1" si="33"/>
        <v/>
      </c>
      <c r="D433" s="68" t="str">
        <f t="shared" ca="1" si="34"/>
        <v/>
      </c>
      <c r="E433" s="68" t="str">
        <f t="shared" ca="1" si="35"/>
        <v/>
      </c>
      <c r="G433" s="65"/>
    </row>
    <row r="434" spans="1:7" x14ac:dyDescent="0.25">
      <c r="A434" s="66" t="str">
        <f t="shared" ca="1" si="31"/>
        <v/>
      </c>
      <c r="B434" s="67" t="str">
        <f t="shared" ca="1" si="32"/>
        <v/>
      </c>
      <c r="C434" s="68" t="str">
        <f t="shared" ca="1" si="33"/>
        <v/>
      </c>
      <c r="D434" s="68" t="str">
        <f t="shared" ca="1" si="34"/>
        <v/>
      </c>
      <c r="E434" s="68" t="str">
        <f t="shared" ca="1" si="35"/>
        <v/>
      </c>
      <c r="G434" s="65"/>
    </row>
    <row r="435" spans="1:7" x14ac:dyDescent="0.25">
      <c r="A435" s="66" t="str">
        <f t="shared" ca="1" si="31"/>
        <v/>
      </c>
      <c r="B435" s="67" t="str">
        <f t="shared" ca="1" si="32"/>
        <v/>
      </c>
      <c r="C435" s="68" t="str">
        <f t="shared" ca="1" si="33"/>
        <v/>
      </c>
      <c r="D435" s="68" t="str">
        <f t="shared" ca="1" si="34"/>
        <v/>
      </c>
      <c r="E435" s="68" t="str">
        <f t="shared" ca="1" si="35"/>
        <v/>
      </c>
      <c r="G435" s="65"/>
    </row>
    <row r="436" spans="1:7" x14ac:dyDescent="0.25">
      <c r="A436" s="66" t="str">
        <f t="shared" ca="1" si="31"/>
        <v/>
      </c>
      <c r="B436" s="67" t="str">
        <f t="shared" ca="1" si="32"/>
        <v/>
      </c>
      <c r="C436" s="68" t="str">
        <f t="shared" ca="1" si="33"/>
        <v/>
      </c>
      <c r="D436" s="68" t="str">
        <f t="shared" ca="1" si="34"/>
        <v/>
      </c>
      <c r="E436" s="68" t="str">
        <f t="shared" ca="1" si="35"/>
        <v/>
      </c>
      <c r="G436" s="65"/>
    </row>
    <row r="437" spans="1:7" x14ac:dyDescent="0.25">
      <c r="A437" s="66" t="str">
        <f t="shared" ca="1" si="31"/>
        <v/>
      </c>
      <c r="B437" s="67" t="str">
        <f t="shared" ca="1" si="32"/>
        <v/>
      </c>
      <c r="C437" s="68" t="str">
        <f t="shared" ca="1" si="33"/>
        <v/>
      </c>
      <c r="D437" s="68" t="str">
        <f t="shared" ca="1" si="34"/>
        <v/>
      </c>
      <c r="E437" s="68" t="str">
        <f t="shared" ca="1" si="35"/>
        <v/>
      </c>
      <c r="G437" s="65"/>
    </row>
    <row r="438" spans="1:7" x14ac:dyDescent="0.25">
      <c r="A438" s="66" t="str">
        <f t="shared" ca="1" si="31"/>
        <v/>
      </c>
      <c r="B438" s="67" t="str">
        <f t="shared" ca="1" si="32"/>
        <v/>
      </c>
      <c r="C438" s="68" t="str">
        <f t="shared" ca="1" si="33"/>
        <v/>
      </c>
      <c r="D438" s="68" t="str">
        <f t="shared" ca="1" si="34"/>
        <v/>
      </c>
      <c r="E438" s="68" t="str">
        <f t="shared" ca="1" si="35"/>
        <v/>
      </c>
      <c r="G438" s="65"/>
    </row>
    <row r="439" spans="1:7" x14ac:dyDescent="0.25">
      <c r="A439" s="66" t="str">
        <f t="shared" ca="1" si="31"/>
        <v/>
      </c>
      <c r="B439" s="67" t="str">
        <f t="shared" ca="1" si="32"/>
        <v/>
      </c>
      <c r="C439" s="68" t="str">
        <f t="shared" ca="1" si="33"/>
        <v/>
      </c>
      <c r="D439" s="68" t="str">
        <f t="shared" ca="1" si="34"/>
        <v/>
      </c>
      <c r="E439" s="68" t="str">
        <f t="shared" ca="1" si="35"/>
        <v/>
      </c>
      <c r="G439" s="65"/>
    </row>
    <row r="440" spans="1:7" x14ac:dyDescent="0.25">
      <c r="A440" s="66" t="str">
        <f t="shared" ca="1" si="31"/>
        <v/>
      </c>
      <c r="B440" s="67" t="str">
        <f t="shared" ca="1" si="32"/>
        <v/>
      </c>
      <c r="C440" s="68" t="str">
        <f t="shared" ca="1" si="33"/>
        <v/>
      </c>
      <c r="D440" s="68" t="str">
        <f t="shared" ca="1" si="34"/>
        <v/>
      </c>
      <c r="E440" s="68" t="str">
        <f t="shared" ca="1" si="35"/>
        <v/>
      </c>
      <c r="G440" s="65"/>
    </row>
    <row r="441" spans="1:7" x14ac:dyDescent="0.25">
      <c r="A441" s="66" t="str">
        <f t="shared" ca="1" si="31"/>
        <v/>
      </c>
      <c r="B441" s="67" t="str">
        <f t="shared" ca="1" si="32"/>
        <v/>
      </c>
      <c r="C441" s="68" t="str">
        <f t="shared" ca="1" si="33"/>
        <v/>
      </c>
      <c r="D441" s="68" t="str">
        <f t="shared" ca="1" si="34"/>
        <v/>
      </c>
      <c r="E441" s="68" t="str">
        <f t="shared" ca="1" si="35"/>
        <v/>
      </c>
      <c r="G441" s="65"/>
    </row>
    <row r="442" spans="1:7" x14ac:dyDescent="0.25">
      <c r="A442" s="66" t="str">
        <f t="shared" ca="1" si="31"/>
        <v/>
      </c>
      <c r="B442" s="67" t="str">
        <f t="shared" ca="1" si="32"/>
        <v/>
      </c>
      <c r="C442" s="68" t="str">
        <f t="shared" ca="1" si="33"/>
        <v/>
      </c>
      <c r="D442" s="68" t="str">
        <f t="shared" ca="1" si="34"/>
        <v/>
      </c>
      <c r="E442" s="68" t="str">
        <f t="shared" ca="1" si="35"/>
        <v/>
      </c>
      <c r="G442" s="65"/>
    </row>
    <row r="443" spans="1:7" x14ac:dyDescent="0.25">
      <c r="A443" s="66" t="str">
        <f t="shared" ca="1" si="31"/>
        <v/>
      </c>
      <c r="B443" s="67" t="str">
        <f t="shared" ca="1" si="32"/>
        <v/>
      </c>
      <c r="C443" s="68" t="str">
        <f t="shared" ca="1" si="33"/>
        <v/>
      </c>
      <c r="D443" s="68" t="str">
        <f t="shared" ca="1" si="34"/>
        <v/>
      </c>
      <c r="E443" s="68" t="str">
        <f t="shared" ca="1" si="35"/>
        <v/>
      </c>
      <c r="G443" s="65"/>
    </row>
    <row r="444" spans="1:7" x14ac:dyDescent="0.25">
      <c r="A444" s="66" t="str">
        <f t="shared" ca="1" si="31"/>
        <v/>
      </c>
      <c r="B444" s="67" t="str">
        <f t="shared" ca="1" si="32"/>
        <v/>
      </c>
      <c r="C444" s="68" t="str">
        <f t="shared" ca="1" si="33"/>
        <v/>
      </c>
      <c r="D444" s="68" t="str">
        <f t="shared" ca="1" si="34"/>
        <v/>
      </c>
      <c r="E444" s="68" t="str">
        <f t="shared" ca="1" si="35"/>
        <v/>
      </c>
      <c r="G444" s="65"/>
    </row>
    <row r="445" spans="1:7" x14ac:dyDescent="0.25">
      <c r="A445" s="66" t="str">
        <f t="shared" ca="1" si="31"/>
        <v/>
      </c>
      <c r="B445" s="67" t="str">
        <f t="shared" ca="1" si="32"/>
        <v/>
      </c>
      <c r="C445" s="68" t="str">
        <f t="shared" ca="1" si="33"/>
        <v/>
      </c>
      <c r="D445" s="68" t="str">
        <f t="shared" ca="1" si="34"/>
        <v/>
      </c>
      <c r="E445" s="68" t="str">
        <f t="shared" ca="1" si="35"/>
        <v/>
      </c>
      <c r="G445" s="65"/>
    </row>
    <row r="446" spans="1:7" x14ac:dyDescent="0.25">
      <c r="A446" s="66" t="str">
        <f t="shared" ca="1" si="31"/>
        <v/>
      </c>
      <c r="B446" s="67" t="str">
        <f t="shared" ca="1" si="32"/>
        <v/>
      </c>
      <c r="C446" s="68" t="str">
        <f t="shared" ca="1" si="33"/>
        <v/>
      </c>
      <c r="D446" s="68" t="str">
        <f t="shared" ca="1" si="34"/>
        <v/>
      </c>
      <c r="E446" s="68" t="str">
        <f t="shared" ca="1" si="35"/>
        <v/>
      </c>
      <c r="G446" s="65"/>
    </row>
    <row r="447" spans="1:7" x14ac:dyDescent="0.25">
      <c r="A447" s="66" t="str">
        <f t="shared" ca="1" si="31"/>
        <v/>
      </c>
      <c r="B447" s="67" t="str">
        <f t="shared" ca="1" si="32"/>
        <v/>
      </c>
      <c r="C447" s="68" t="str">
        <f t="shared" ca="1" si="33"/>
        <v/>
      </c>
      <c r="D447" s="68" t="str">
        <f t="shared" ca="1" si="34"/>
        <v/>
      </c>
      <c r="E447" s="68" t="str">
        <f t="shared" ca="1" si="35"/>
        <v/>
      </c>
      <c r="G447" s="65"/>
    </row>
    <row r="448" spans="1:7" x14ac:dyDescent="0.25">
      <c r="A448" s="66" t="str">
        <f t="shared" ca="1" si="31"/>
        <v/>
      </c>
      <c r="B448" s="67" t="str">
        <f t="shared" ca="1" si="32"/>
        <v/>
      </c>
      <c r="C448" s="68" t="str">
        <f t="shared" ca="1" si="33"/>
        <v/>
      </c>
      <c r="D448" s="68" t="str">
        <f t="shared" ca="1" si="34"/>
        <v/>
      </c>
      <c r="E448" s="68" t="str">
        <f t="shared" ca="1" si="35"/>
        <v/>
      </c>
      <c r="G448" s="65"/>
    </row>
    <row r="449" spans="1:7" x14ac:dyDescent="0.25">
      <c r="A449" s="66" t="str">
        <f t="shared" ca="1" si="31"/>
        <v/>
      </c>
      <c r="B449" s="67" t="str">
        <f t="shared" ca="1" si="32"/>
        <v/>
      </c>
      <c r="C449" s="68" t="str">
        <f t="shared" ca="1" si="33"/>
        <v/>
      </c>
      <c r="D449" s="68" t="str">
        <f t="shared" ca="1" si="34"/>
        <v/>
      </c>
      <c r="E449" s="68" t="str">
        <f t="shared" ca="1" si="35"/>
        <v/>
      </c>
      <c r="G449" s="65"/>
    </row>
    <row r="450" spans="1:7" x14ac:dyDescent="0.25">
      <c r="A450" s="66" t="str">
        <f t="shared" ca="1" si="31"/>
        <v/>
      </c>
      <c r="B450" s="67" t="str">
        <f t="shared" ca="1" si="32"/>
        <v/>
      </c>
      <c r="C450" s="68" t="str">
        <f t="shared" ca="1" si="33"/>
        <v/>
      </c>
      <c r="D450" s="68" t="str">
        <f t="shared" ca="1" si="34"/>
        <v/>
      </c>
      <c r="E450" s="68" t="str">
        <f t="shared" ca="1" si="35"/>
        <v/>
      </c>
      <c r="G450" s="65"/>
    </row>
    <row r="451" spans="1:7" x14ac:dyDescent="0.25">
      <c r="A451" s="66" t="str">
        <f t="shared" ca="1" si="31"/>
        <v/>
      </c>
      <c r="B451" s="67" t="str">
        <f t="shared" ca="1" si="32"/>
        <v/>
      </c>
      <c r="C451" s="68" t="str">
        <f t="shared" ca="1" si="33"/>
        <v/>
      </c>
      <c r="D451" s="68" t="str">
        <f t="shared" ca="1" si="34"/>
        <v/>
      </c>
      <c r="E451" s="68" t="str">
        <f t="shared" ca="1" si="35"/>
        <v/>
      </c>
      <c r="G451" s="65"/>
    </row>
    <row r="452" spans="1:7" x14ac:dyDescent="0.25">
      <c r="A452" s="66" t="str">
        <f t="shared" ca="1" si="31"/>
        <v/>
      </c>
      <c r="B452" s="67" t="str">
        <f t="shared" ca="1" si="32"/>
        <v/>
      </c>
      <c r="C452" s="68" t="str">
        <f t="shared" ca="1" si="33"/>
        <v/>
      </c>
      <c r="D452" s="68" t="str">
        <f t="shared" ca="1" si="34"/>
        <v/>
      </c>
      <c r="E452" s="68" t="str">
        <f t="shared" ca="1" si="35"/>
        <v/>
      </c>
    </row>
    <row r="453" spans="1:7" x14ac:dyDescent="0.25">
      <c r="A453" s="66" t="str">
        <f t="shared" ca="1" si="31"/>
        <v/>
      </c>
      <c r="B453" s="67" t="str">
        <f t="shared" ca="1" si="32"/>
        <v/>
      </c>
      <c r="C453" s="68" t="str">
        <f t="shared" ca="1" si="33"/>
        <v/>
      </c>
      <c r="D453" s="68" t="str">
        <f t="shared" ca="1" si="34"/>
        <v/>
      </c>
      <c r="E453" s="68" t="str">
        <f t="shared" ca="1" si="35"/>
        <v/>
      </c>
    </row>
    <row r="454" spans="1:7" x14ac:dyDescent="0.25">
      <c r="A454" s="66" t="str">
        <f t="shared" ca="1" si="31"/>
        <v/>
      </c>
      <c r="B454" s="67" t="str">
        <f t="shared" ca="1" si="32"/>
        <v/>
      </c>
      <c r="C454" s="68" t="str">
        <f t="shared" ca="1" si="33"/>
        <v/>
      </c>
      <c r="D454" s="68" t="str">
        <f t="shared" ca="1" si="34"/>
        <v/>
      </c>
      <c r="E454" s="68" t="str">
        <f t="shared" ca="1" si="35"/>
        <v/>
      </c>
    </row>
    <row r="455" spans="1:7" x14ac:dyDescent="0.25">
      <c r="A455" s="66" t="str">
        <f t="shared" ca="1" si="31"/>
        <v/>
      </c>
      <c r="B455" s="67" t="str">
        <f t="shared" ca="1" si="32"/>
        <v/>
      </c>
      <c r="C455" s="68" t="str">
        <f t="shared" ca="1" si="33"/>
        <v/>
      </c>
      <c r="D455" s="68" t="str">
        <f t="shared" ca="1" si="34"/>
        <v/>
      </c>
      <c r="E455" s="68" t="str">
        <f t="shared" ca="1" si="35"/>
        <v/>
      </c>
    </row>
    <row r="456" spans="1:7" x14ac:dyDescent="0.25">
      <c r="A456" s="66" t="str">
        <f t="shared" ca="1" si="31"/>
        <v/>
      </c>
      <c r="B456" s="67" t="str">
        <f t="shared" ca="1" si="32"/>
        <v/>
      </c>
      <c r="C456" s="68" t="str">
        <f t="shared" ca="1" si="33"/>
        <v/>
      </c>
      <c r="D456" s="68" t="str">
        <f t="shared" ca="1" si="34"/>
        <v/>
      </c>
      <c r="E456" s="68" t="str">
        <f t="shared" ca="1" si="35"/>
        <v/>
      </c>
    </row>
    <row r="457" spans="1:7" x14ac:dyDescent="0.25">
      <c r="A457" s="66" t="str">
        <f t="shared" ca="1" si="31"/>
        <v/>
      </c>
      <c r="B457" s="67" t="str">
        <f t="shared" ca="1" si="32"/>
        <v/>
      </c>
      <c r="C457" s="68" t="str">
        <f t="shared" ca="1" si="33"/>
        <v/>
      </c>
      <c r="D457" s="68" t="str">
        <f t="shared" ca="1" si="34"/>
        <v/>
      </c>
      <c r="E457" s="68" t="str">
        <f t="shared" ca="1" si="35"/>
        <v/>
      </c>
    </row>
    <row r="458" spans="1:7" x14ac:dyDescent="0.25">
      <c r="A458" s="66" t="str">
        <f t="shared" ca="1" si="31"/>
        <v/>
      </c>
      <c r="B458" s="67" t="str">
        <f t="shared" ca="1" si="32"/>
        <v/>
      </c>
      <c r="C458" s="68" t="str">
        <f t="shared" ca="1" si="33"/>
        <v/>
      </c>
      <c r="D458" s="68" t="str">
        <f t="shared" ca="1" si="34"/>
        <v/>
      </c>
      <c r="E458" s="68" t="str">
        <f t="shared" ca="1" si="35"/>
        <v/>
      </c>
    </row>
    <row r="459" spans="1:7" x14ac:dyDescent="0.25">
      <c r="A459" s="66" t="str">
        <f t="shared" ca="1" si="31"/>
        <v/>
      </c>
      <c r="B459" s="67" t="str">
        <f t="shared" ca="1" si="32"/>
        <v/>
      </c>
      <c r="C459" s="68" t="str">
        <f t="shared" ca="1" si="33"/>
        <v/>
      </c>
      <c r="D459" s="68" t="str">
        <f t="shared" ca="1" si="34"/>
        <v/>
      </c>
      <c r="E459" s="68" t="str">
        <f t="shared" ca="1" si="35"/>
        <v/>
      </c>
    </row>
    <row r="460" spans="1:7" x14ac:dyDescent="0.25">
      <c r="A460" s="66" t="str">
        <f t="shared" ca="1" si="31"/>
        <v/>
      </c>
      <c r="B460" s="67" t="str">
        <f t="shared" ca="1" si="32"/>
        <v/>
      </c>
      <c r="C460" s="68" t="str">
        <f t="shared" ca="1" si="33"/>
        <v/>
      </c>
      <c r="D460" s="68" t="str">
        <f t="shared" ca="1" si="34"/>
        <v/>
      </c>
      <c r="E460" s="68" t="str">
        <f t="shared" ca="1" si="35"/>
        <v/>
      </c>
    </row>
    <row r="461" spans="1:7" x14ac:dyDescent="0.25">
      <c r="A461" s="66" t="str">
        <f t="shared" ca="1" si="31"/>
        <v/>
      </c>
      <c r="B461" s="67" t="str">
        <f t="shared" ca="1" si="32"/>
        <v/>
      </c>
      <c r="C461" s="68" t="str">
        <f t="shared" ca="1" si="33"/>
        <v/>
      </c>
      <c r="D461" s="68" t="str">
        <f t="shared" ca="1" si="34"/>
        <v/>
      </c>
      <c r="E461" s="68" t="str">
        <f t="shared" ca="1" si="35"/>
        <v/>
      </c>
    </row>
    <row r="462" spans="1:7" x14ac:dyDescent="0.25">
      <c r="A462" s="66" t="str">
        <f t="shared" ca="1" si="31"/>
        <v/>
      </c>
      <c r="B462" s="67" t="str">
        <f t="shared" ca="1" si="32"/>
        <v/>
      </c>
      <c r="C462" s="68" t="str">
        <f t="shared" ca="1" si="33"/>
        <v/>
      </c>
      <c r="D462" s="68" t="str">
        <f t="shared" ca="1" si="34"/>
        <v/>
      </c>
      <c r="E462" s="68" t="str">
        <f t="shared" ca="1" si="35"/>
        <v/>
      </c>
    </row>
    <row r="463" spans="1:7" x14ac:dyDescent="0.25">
      <c r="A463" s="66" t="str">
        <f t="shared" ca="1" si="31"/>
        <v/>
      </c>
      <c r="B463" s="67" t="str">
        <f t="shared" ca="1" si="32"/>
        <v/>
      </c>
      <c r="C463" s="68" t="str">
        <f t="shared" ca="1" si="33"/>
        <v/>
      </c>
      <c r="D463" s="68" t="str">
        <f t="shared" ca="1" si="34"/>
        <v/>
      </c>
      <c r="E463" s="68" t="str">
        <f t="shared" ca="1" si="35"/>
        <v/>
      </c>
    </row>
    <row r="464" spans="1:7" x14ac:dyDescent="0.25">
      <c r="A464" s="66" t="str">
        <f t="shared" ca="1" si="31"/>
        <v/>
      </c>
      <c r="B464" s="67" t="str">
        <f t="shared" ca="1" si="32"/>
        <v/>
      </c>
      <c r="C464" s="68" t="str">
        <f t="shared" ca="1" si="33"/>
        <v/>
      </c>
      <c r="D464" s="68" t="str">
        <f t="shared" ca="1" si="34"/>
        <v/>
      </c>
      <c r="E464" s="68" t="str">
        <f t="shared" ca="1" si="35"/>
        <v/>
      </c>
    </row>
    <row r="465" spans="1:5" x14ac:dyDescent="0.25">
      <c r="A465" s="66" t="str">
        <f t="shared" ca="1" si="31"/>
        <v/>
      </c>
      <c r="B465" s="67" t="str">
        <f t="shared" ca="1" si="32"/>
        <v/>
      </c>
      <c r="C465" s="68" t="str">
        <f t="shared" ca="1" si="33"/>
        <v/>
      </c>
      <c r="D465" s="68" t="str">
        <f t="shared" ca="1" si="34"/>
        <v/>
      </c>
      <c r="E465" s="68" t="str">
        <f t="shared" ca="1" si="35"/>
        <v/>
      </c>
    </row>
    <row r="466" spans="1:5" x14ac:dyDescent="0.25">
      <c r="A466" s="66" t="str">
        <f t="shared" ca="1" si="31"/>
        <v/>
      </c>
      <c r="B466" s="67" t="str">
        <f t="shared" ca="1" si="32"/>
        <v/>
      </c>
      <c r="C466" s="68" t="str">
        <f t="shared" ca="1" si="33"/>
        <v/>
      </c>
      <c r="D466" s="68" t="str">
        <f t="shared" ca="1" si="34"/>
        <v/>
      </c>
      <c r="E466" s="68" t="str">
        <f t="shared" ca="1" si="35"/>
        <v/>
      </c>
    </row>
    <row r="467" spans="1:5" x14ac:dyDescent="0.25">
      <c r="A467" s="66" t="str">
        <f t="shared" ca="1" si="31"/>
        <v/>
      </c>
      <c r="B467" s="67" t="str">
        <f t="shared" ca="1" si="32"/>
        <v/>
      </c>
      <c r="C467" s="68" t="str">
        <f t="shared" ca="1" si="33"/>
        <v/>
      </c>
      <c r="D467" s="68" t="str">
        <f t="shared" ca="1" si="34"/>
        <v/>
      </c>
      <c r="E467" s="68" t="str">
        <f t="shared" ca="1" si="35"/>
        <v/>
      </c>
    </row>
    <row r="468" spans="1:5" x14ac:dyDescent="0.25">
      <c r="A468" s="66" t="str">
        <f t="shared" ca="1" si="31"/>
        <v/>
      </c>
      <c r="B468" s="67" t="str">
        <f t="shared" ca="1" si="32"/>
        <v/>
      </c>
      <c r="C468" s="68" t="str">
        <f t="shared" ca="1" si="33"/>
        <v/>
      </c>
      <c r="D468" s="68" t="str">
        <f t="shared" ca="1" si="34"/>
        <v/>
      </c>
      <c r="E468" s="68" t="str">
        <f t="shared" ca="1" si="35"/>
        <v/>
      </c>
    </row>
    <row r="469" spans="1:5" x14ac:dyDescent="0.25">
      <c r="A469" s="66" t="str">
        <f t="shared" ca="1" si="31"/>
        <v/>
      </c>
      <c r="B469" s="67" t="str">
        <f t="shared" ca="1" si="32"/>
        <v/>
      </c>
      <c r="C469" s="68" t="str">
        <f t="shared" ca="1" si="33"/>
        <v/>
      </c>
      <c r="D469" s="68" t="str">
        <f t="shared" ca="1" si="34"/>
        <v/>
      </c>
      <c r="E469" s="68" t="str">
        <f t="shared" ca="1" si="35"/>
        <v/>
      </c>
    </row>
    <row r="470" spans="1:5" x14ac:dyDescent="0.25">
      <c r="A470" s="66" t="str">
        <f t="shared" ca="1" si="31"/>
        <v/>
      </c>
      <c r="B470" s="67" t="str">
        <f t="shared" ca="1" si="32"/>
        <v/>
      </c>
      <c r="C470" s="68" t="str">
        <f t="shared" ca="1" si="33"/>
        <v/>
      </c>
      <c r="D470" s="68" t="str">
        <f t="shared" ca="1" si="34"/>
        <v/>
      </c>
      <c r="E470" s="68" t="str">
        <f t="shared" ca="1" si="35"/>
        <v/>
      </c>
    </row>
    <row r="471" spans="1:5" x14ac:dyDescent="0.25">
      <c r="A471" s="66" t="str">
        <f t="shared" ca="1" si="31"/>
        <v/>
      </c>
      <c r="B471" s="67" t="str">
        <f t="shared" ca="1" si="32"/>
        <v/>
      </c>
      <c r="C471" s="68" t="str">
        <f t="shared" ca="1" si="33"/>
        <v/>
      </c>
      <c r="D471" s="68" t="str">
        <f t="shared" ca="1" si="34"/>
        <v/>
      </c>
      <c r="E471" s="68" t="str">
        <f t="shared" ca="1" si="35"/>
        <v/>
      </c>
    </row>
    <row r="472" spans="1:5" x14ac:dyDescent="0.25">
      <c r="A472" s="66" t="str">
        <f t="shared" ref="A472:A535" ca="1" si="36">IF(A471="","",IF(EDATE(A471,$B$8)&gt;EDATE(B$9,-$B$8),"",EDATE(A471,$B$8)))</f>
        <v/>
      </c>
      <c r="B472" s="67" t="str">
        <f t="shared" ca="1" si="32"/>
        <v/>
      </c>
      <c r="C472" s="68" t="str">
        <f t="shared" ca="1" si="33"/>
        <v/>
      </c>
      <c r="D472" s="68" t="str">
        <f t="shared" ca="1" si="34"/>
        <v/>
      </c>
      <c r="E472" s="68" t="str">
        <f t="shared" ca="1" si="35"/>
        <v/>
      </c>
    </row>
    <row r="473" spans="1:5" x14ac:dyDescent="0.25">
      <c r="A473" s="66" t="str">
        <f t="shared" ca="1" si="36"/>
        <v/>
      </c>
      <c r="B473" s="67" t="str">
        <f t="shared" ref="B473:B536" ca="1" si="37">IF(A473="","",IF(C473="",B472,B472+C473))</f>
        <v/>
      </c>
      <c r="C473" s="68" t="str">
        <f t="shared" ref="C473:C536" ca="1" si="38">IF(A473="","",IF(A473&lt;B$13,"",B$12))</f>
        <v/>
      </c>
      <c r="D473" s="68" t="str">
        <f t="shared" ref="D473:D536" ca="1" si="39">IF(A473="","",B472*B$4*(A473-A472)/360)</f>
        <v/>
      </c>
      <c r="E473" s="68" t="str">
        <f t="shared" ref="E473:E536" ca="1" si="40">IF(A473="","",IF(C473="",D473,D473+C473))</f>
        <v/>
      </c>
    </row>
    <row r="474" spans="1:5" x14ac:dyDescent="0.25">
      <c r="A474" s="66" t="str">
        <f t="shared" ca="1" si="36"/>
        <v/>
      </c>
      <c r="B474" s="67" t="str">
        <f t="shared" ca="1" si="37"/>
        <v/>
      </c>
      <c r="C474" s="68" t="str">
        <f t="shared" ca="1" si="38"/>
        <v/>
      </c>
      <c r="D474" s="68" t="str">
        <f t="shared" ca="1" si="39"/>
        <v/>
      </c>
      <c r="E474" s="68" t="str">
        <f t="shared" ca="1" si="40"/>
        <v/>
      </c>
    </row>
    <row r="475" spans="1:5" x14ac:dyDescent="0.25">
      <c r="A475" s="66" t="str">
        <f t="shared" ca="1" si="36"/>
        <v/>
      </c>
      <c r="B475" s="67" t="str">
        <f t="shared" ca="1" si="37"/>
        <v/>
      </c>
      <c r="C475" s="68" t="str">
        <f t="shared" ca="1" si="38"/>
        <v/>
      </c>
      <c r="D475" s="68" t="str">
        <f t="shared" ca="1" si="39"/>
        <v/>
      </c>
      <c r="E475" s="68" t="str">
        <f t="shared" ca="1" si="40"/>
        <v/>
      </c>
    </row>
    <row r="476" spans="1:5" x14ac:dyDescent="0.25">
      <c r="A476" s="66" t="str">
        <f t="shared" ca="1" si="36"/>
        <v/>
      </c>
      <c r="B476" s="67" t="str">
        <f t="shared" ca="1" si="37"/>
        <v/>
      </c>
      <c r="C476" s="68" t="str">
        <f t="shared" ca="1" si="38"/>
        <v/>
      </c>
      <c r="D476" s="68" t="str">
        <f t="shared" ca="1" si="39"/>
        <v/>
      </c>
      <c r="E476" s="68" t="str">
        <f t="shared" ca="1" si="40"/>
        <v/>
      </c>
    </row>
    <row r="477" spans="1:5" x14ac:dyDescent="0.25">
      <c r="A477" s="66" t="str">
        <f t="shared" ca="1" si="36"/>
        <v/>
      </c>
      <c r="B477" s="67" t="str">
        <f t="shared" ca="1" si="37"/>
        <v/>
      </c>
      <c r="C477" s="68" t="str">
        <f t="shared" ca="1" si="38"/>
        <v/>
      </c>
      <c r="D477" s="68" t="str">
        <f t="shared" ca="1" si="39"/>
        <v/>
      </c>
      <c r="E477" s="68" t="str">
        <f t="shared" ca="1" si="40"/>
        <v/>
      </c>
    </row>
    <row r="478" spans="1:5" x14ac:dyDescent="0.25">
      <c r="A478" s="66" t="str">
        <f t="shared" ca="1" si="36"/>
        <v/>
      </c>
      <c r="B478" s="67" t="str">
        <f t="shared" ca="1" si="37"/>
        <v/>
      </c>
      <c r="C478" s="68" t="str">
        <f t="shared" ca="1" si="38"/>
        <v/>
      </c>
      <c r="D478" s="68" t="str">
        <f t="shared" ca="1" si="39"/>
        <v/>
      </c>
      <c r="E478" s="68" t="str">
        <f t="shared" ca="1" si="40"/>
        <v/>
      </c>
    </row>
    <row r="479" spans="1:5" x14ac:dyDescent="0.25">
      <c r="A479" s="66" t="str">
        <f t="shared" ca="1" si="36"/>
        <v/>
      </c>
      <c r="B479" s="67" t="str">
        <f t="shared" ca="1" si="37"/>
        <v/>
      </c>
      <c r="C479" s="68" t="str">
        <f t="shared" ca="1" si="38"/>
        <v/>
      </c>
      <c r="D479" s="68" t="str">
        <f t="shared" ca="1" si="39"/>
        <v/>
      </c>
      <c r="E479" s="68" t="str">
        <f t="shared" ca="1" si="40"/>
        <v/>
      </c>
    </row>
    <row r="480" spans="1:5" x14ac:dyDescent="0.25">
      <c r="A480" s="66" t="str">
        <f t="shared" ca="1" si="36"/>
        <v/>
      </c>
      <c r="B480" s="67" t="str">
        <f t="shared" ca="1" si="37"/>
        <v/>
      </c>
      <c r="C480" s="68" t="str">
        <f t="shared" ca="1" si="38"/>
        <v/>
      </c>
      <c r="D480" s="68" t="str">
        <f t="shared" ca="1" si="39"/>
        <v/>
      </c>
      <c r="E480" s="68" t="str">
        <f t="shared" ca="1" si="40"/>
        <v/>
      </c>
    </row>
    <row r="481" spans="1:5" x14ac:dyDescent="0.25">
      <c r="A481" s="66" t="str">
        <f t="shared" ca="1" si="36"/>
        <v/>
      </c>
      <c r="B481" s="67" t="str">
        <f t="shared" ca="1" si="37"/>
        <v/>
      </c>
      <c r="C481" s="68" t="str">
        <f t="shared" ca="1" si="38"/>
        <v/>
      </c>
      <c r="D481" s="68" t="str">
        <f t="shared" ca="1" si="39"/>
        <v/>
      </c>
      <c r="E481" s="68" t="str">
        <f t="shared" ca="1" si="40"/>
        <v/>
      </c>
    </row>
    <row r="482" spans="1:5" x14ac:dyDescent="0.25">
      <c r="A482" s="66" t="str">
        <f t="shared" ca="1" si="36"/>
        <v/>
      </c>
      <c r="B482" s="67" t="str">
        <f t="shared" ca="1" si="37"/>
        <v/>
      </c>
      <c r="C482" s="68" t="str">
        <f t="shared" ca="1" si="38"/>
        <v/>
      </c>
      <c r="D482" s="68" t="str">
        <f t="shared" ca="1" si="39"/>
        <v/>
      </c>
      <c r="E482" s="68" t="str">
        <f t="shared" ca="1" si="40"/>
        <v/>
      </c>
    </row>
    <row r="483" spans="1:5" x14ac:dyDescent="0.25">
      <c r="A483" s="66" t="str">
        <f t="shared" ca="1" si="36"/>
        <v/>
      </c>
      <c r="B483" s="67" t="str">
        <f t="shared" ca="1" si="37"/>
        <v/>
      </c>
      <c r="C483" s="65" t="str">
        <f t="shared" ca="1" si="38"/>
        <v/>
      </c>
      <c r="D483" s="65" t="str">
        <f t="shared" ca="1" si="39"/>
        <v/>
      </c>
      <c r="E483" s="65" t="str">
        <f t="shared" ca="1" si="40"/>
        <v/>
      </c>
    </row>
    <row r="484" spans="1:5" x14ac:dyDescent="0.25">
      <c r="A484" s="66" t="str">
        <f t="shared" ca="1" si="36"/>
        <v/>
      </c>
      <c r="B484" s="67" t="str">
        <f t="shared" ca="1" si="37"/>
        <v/>
      </c>
      <c r="C484" s="65" t="str">
        <f t="shared" ca="1" si="38"/>
        <v/>
      </c>
      <c r="D484" s="65" t="str">
        <f t="shared" ca="1" si="39"/>
        <v/>
      </c>
      <c r="E484" s="65" t="str">
        <f t="shared" ca="1" si="40"/>
        <v/>
      </c>
    </row>
    <row r="485" spans="1:5" x14ac:dyDescent="0.25">
      <c r="A485" s="66" t="str">
        <f t="shared" ca="1" si="36"/>
        <v/>
      </c>
      <c r="B485" s="67" t="str">
        <f t="shared" ca="1" si="37"/>
        <v/>
      </c>
      <c r="C485" s="65" t="str">
        <f t="shared" ca="1" si="38"/>
        <v/>
      </c>
      <c r="D485" s="65" t="str">
        <f t="shared" ca="1" si="39"/>
        <v/>
      </c>
      <c r="E485" s="65" t="str">
        <f t="shared" ca="1" si="40"/>
        <v/>
      </c>
    </row>
    <row r="486" spans="1:5" x14ac:dyDescent="0.25">
      <c r="A486" s="66" t="str">
        <f t="shared" ca="1" si="36"/>
        <v/>
      </c>
      <c r="B486" s="67" t="str">
        <f t="shared" ca="1" si="37"/>
        <v/>
      </c>
      <c r="C486" s="65" t="str">
        <f t="shared" ca="1" si="38"/>
        <v/>
      </c>
      <c r="D486" s="65" t="str">
        <f t="shared" ca="1" si="39"/>
        <v/>
      </c>
      <c r="E486" s="65" t="str">
        <f t="shared" ca="1" si="40"/>
        <v/>
      </c>
    </row>
    <row r="487" spans="1:5" x14ac:dyDescent="0.25">
      <c r="A487" s="66" t="str">
        <f t="shared" ca="1" si="36"/>
        <v/>
      </c>
      <c r="B487" s="67" t="str">
        <f t="shared" ca="1" si="37"/>
        <v/>
      </c>
      <c r="C487" s="65" t="str">
        <f t="shared" ca="1" si="38"/>
        <v/>
      </c>
      <c r="D487" s="65" t="str">
        <f t="shared" ca="1" si="39"/>
        <v/>
      </c>
      <c r="E487" s="65" t="str">
        <f t="shared" ca="1" si="40"/>
        <v/>
      </c>
    </row>
    <row r="488" spans="1:5" x14ac:dyDescent="0.25">
      <c r="A488" s="66" t="str">
        <f t="shared" ca="1" si="36"/>
        <v/>
      </c>
      <c r="B488" s="67" t="str">
        <f t="shared" ca="1" si="37"/>
        <v/>
      </c>
      <c r="C488" s="65" t="str">
        <f t="shared" ca="1" si="38"/>
        <v/>
      </c>
      <c r="D488" s="65" t="str">
        <f t="shared" ca="1" si="39"/>
        <v/>
      </c>
      <c r="E488" s="65" t="str">
        <f t="shared" ca="1" si="40"/>
        <v/>
      </c>
    </row>
    <row r="489" spans="1:5" x14ac:dyDescent="0.25">
      <c r="A489" s="66" t="str">
        <f t="shared" ca="1" si="36"/>
        <v/>
      </c>
      <c r="B489" s="67" t="str">
        <f t="shared" ca="1" si="37"/>
        <v/>
      </c>
      <c r="C489" s="65" t="str">
        <f t="shared" ca="1" si="38"/>
        <v/>
      </c>
      <c r="D489" s="65" t="str">
        <f t="shared" ca="1" si="39"/>
        <v/>
      </c>
      <c r="E489" s="65" t="str">
        <f t="shared" ca="1" si="40"/>
        <v/>
      </c>
    </row>
    <row r="490" spans="1:5" x14ac:dyDescent="0.25">
      <c r="A490" s="66" t="str">
        <f t="shared" ca="1" si="36"/>
        <v/>
      </c>
      <c r="B490" s="67" t="str">
        <f t="shared" ca="1" si="37"/>
        <v/>
      </c>
      <c r="C490" s="65" t="str">
        <f t="shared" ca="1" si="38"/>
        <v/>
      </c>
      <c r="D490" s="65" t="str">
        <f t="shared" ca="1" si="39"/>
        <v/>
      </c>
      <c r="E490" s="65" t="str">
        <f t="shared" ca="1" si="40"/>
        <v/>
      </c>
    </row>
    <row r="491" spans="1:5" x14ac:dyDescent="0.25">
      <c r="A491" s="66" t="str">
        <f t="shared" ca="1" si="36"/>
        <v/>
      </c>
      <c r="B491" s="67" t="str">
        <f t="shared" ca="1" si="37"/>
        <v/>
      </c>
      <c r="C491" s="65" t="str">
        <f t="shared" ca="1" si="38"/>
        <v/>
      </c>
      <c r="D491" s="65" t="str">
        <f t="shared" ca="1" si="39"/>
        <v/>
      </c>
      <c r="E491" s="65" t="str">
        <f t="shared" ca="1" si="40"/>
        <v/>
      </c>
    </row>
    <row r="492" spans="1:5" x14ac:dyDescent="0.25">
      <c r="A492" s="66" t="str">
        <f t="shared" ca="1" si="36"/>
        <v/>
      </c>
      <c r="B492" s="67" t="str">
        <f t="shared" ca="1" si="37"/>
        <v/>
      </c>
      <c r="C492" s="65" t="str">
        <f t="shared" ca="1" si="38"/>
        <v/>
      </c>
      <c r="D492" s="65" t="str">
        <f t="shared" ca="1" si="39"/>
        <v/>
      </c>
      <c r="E492" s="65" t="str">
        <f t="shared" ca="1" si="40"/>
        <v/>
      </c>
    </row>
    <row r="493" spans="1:5" x14ac:dyDescent="0.25">
      <c r="A493" s="66" t="str">
        <f t="shared" ca="1" si="36"/>
        <v/>
      </c>
      <c r="B493" s="67" t="str">
        <f t="shared" ca="1" si="37"/>
        <v/>
      </c>
      <c r="C493" s="65" t="str">
        <f t="shared" ca="1" si="38"/>
        <v/>
      </c>
      <c r="D493" s="65" t="str">
        <f t="shared" ca="1" si="39"/>
        <v/>
      </c>
      <c r="E493" s="65" t="str">
        <f t="shared" ca="1" si="40"/>
        <v/>
      </c>
    </row>
    <row r="494" spans="1:5" x14ac:dyDescent="0.25">
      <c r="A494" s="66" t="str">
        <f t="shared" ca="1" si="36"/>
        <v/>
      </c>
      <c r="B494" s="67" t="str">
        <f t="shared" ca="1" si="37"/>
        <v/>
      </c>
      <c r="C494" s="65" t="str">
        <f t="shared" ca="1" si="38"/>
        <v/>
      </c>
      <c r="D494" s="65" t="str">
        <f t="shared" ca="1" si="39"/>
        <v/>
      </c>
      <c r="E494" s="65" t="str">
        <f t="shared" ca="1" si="40"/>
        <v/>
      </c>
    </row>
    <row r="495" spans="1:5" x14ac:dyDescent="0.25">
      <c r="A495" s="66" t="str">
        <f t="shared" ca="1" si="36"/>
        <v/>
      </c>
      <c r="B495" s="67" t="str">
        <f t="shared" ca="1" si="37"/>
        <v/>
      </c>
      <c r="C495" s="65" t="str">
        <f t="shared" ca="1" si="38"/>
        <v/>
      </c>
      <c r="D495" s="65" t="str">
        <f t="shared" ca="1" si="39"/>
        <v/>
      </c>
      <c r="E495" s="65" t="str">
        <f t="shared" ca="1" si="40"/>
        <v/>
      </c>
    </row>
    <row r="496" spans="1:5" x14ac:dyDescent="0.25">
      <c r="A496" s="66" t="str">
        <f t="shared" ca="1" si="36"/>
        <v/>
      </c>
      <c r="B496" s="67" t="str">
        <f t="shared" ca="1" si="37"/>
        <v/>
      </c>
      <c r="C496" s="65" t="str">
        <f t="shared" ca="1" si="38"/>
        <v/>
      </c>
      <c r="D496" s="65" t="str">
        <f t="shared" ca="1" si="39"/>
        <v/>
      </c>
      <c r="E496" s="65" t="str">
        <f t="shared" ca="1" si="40"/>
        <v/>
      </c>
    </row>
    <row r="497" spans="1:5" x14ac:dyDescent="0.25">
      <c r="A497" s="66" t="str">
        <f t="shared" ca="1" si="36"/>
        <v/>
      </c>
      <c r="B497" s="67" t="str">
        <f t="shared" ca="1" si="37"/>
        <v/>
      </c>
      <c r="C497" s="65" t="str">
        <f t="shared" ca="1" si="38"/>
        <v/>
      </c>
      <c r="D497" s="65" t="str">
        <f t="shared" ca="1" si="39"/>
        <v/>
      </c>
      <c r="E497" s="65" t="str">
        <f t="shared" ca="1" si="40"/>
        <v/>
      </c>
    </row>
    <row r="498" spans="1:5" x14ac:dyDescent="0.25">
      <c r="A498" s="66" t="str">
        <f t="shared" ca="1" si="36"/>
        <v/>
      </c>
      <c r="B498" s="67" t="str">
        <f t="shared" ca="1" si="37"/>
        <v/>
      </c>
      <c r="C498" s="65" t="str">
        <f t="shared" ca="1" si="38"/>
        <v/>
      </c>
      <c r="D498" s="65" t="str">
        <f t="shared" ca="1" si="39"/>
        <v/>
      </c>
      <c r="E498" s="65" t="str">
        <f t="shared" ca="1" si="40"/>
        <v/>
      </c>
    </row>
    <row r="499" spans="1:5" x14ac:dyDescent="0.25">
      <c r="A499" s="66" t="str">
        <f t="shared" ca="1" si="36"/>
        <v/>
      </c>
      <c r="B499" s="67" t="str">
        <f t="shared" ca="1" si="37"/>
        <v/>
      </c>
      <c r="C499" s="65" t="str">
        <f t="shared" ca="1" si="38"/>
        <v/>
      </c>
      <c r="D499" s="65" t="str">
        <f t="shared" ca="1" si="39"/>
        <v/>
      </c>
      <c r="E499" s="65" t="str">
        <f t="shared" ca="1" si="40"/>
        <v/>
      </c>
    </row>
    <row r="500" spans="1:5" x14ac:dyDescent="0.25">
      <c r="A500" s="66" t="str">
        <f t="shared" ca="1" si="36"/>
        <v/>
      </c>
      <c r="B500" s="67" t="str">
        <f t="shared" ca="1" si="37"/>
        <v/>
      </c>
      <c r="C500" s="65" t="str">
        <f t="shared" ca="1" si="38"/>
        <v/>
      </c>
      <c r="D500" s="65" t="str">
        <f t="shared" ca="1" si="39"/>
        <v/>
      </c>
      <c r="E500" s="65" t="str">
        <f t="shared" ca="1" si="40"/>
        <v/>
      </c>
    </row>
    <row r="501" spans="1:5" x14ac:dyDescent="0.25">
      <c r="A501" s="66" t="str">
        <f t="shared" ca="1" si="36"/>
        <v/>
      </c>
      <c r="B501" s="67" t="str">
        <f t="shared" ca="1" si="37"/>
        <v/>
      </c>
      <c r="C501" s="65" t="str">
        <f t="shared" ca="1" si="38"/>
        <v/>
      </c>
      <c r="D501" s="65" t="str">
        <f t="shared" ca="1" si="39"/>
        <v/>
      </c>
      <c r="E501" s="65" t="str">
        <f t="shared" ca="1" si="40"/>
        <v/>
      </c>
    </row>
    <row r="502" spans="1:5" x14ac:dyDescent="0.25">
      <c r="A502" s="66" t="str">
        <f t="shared" ca="1" si="36"/>
        <v/>
      </c>
      <c r="B502" s="67" t="str">
        <f t="shared" ca="1" si="37"/>
        <v/>
      </c>
      <c r="C502" s="65" t="str">
        <f t="shared" ca="1" si="38"/>
        <v/>
      </c>
      <c r="D502" s="65" t="str">
        <f t="shared" ca="1" si="39"/>
        <v/>
      </c>
      <c r="E502" s="65" t="str">
        <f t="shared" ca="1" si="40"/>
        <v/>
      </c>
    </row>
    <row r="503" spans="1:5" x14ac:dyDescent="0.25">
      <c r="A503" s="66" t="str">
        <f t="shared" ca="1" si="36"/>
        <v/>
      </c>
      <c r="B503" s="67" t="str">
        <f t="shared" ca="1" si="37"/>
        <v/>
      </c>
      <c r="C503" s="65" t="str">
        <f t="shared" ca="1" si="38"/>
        <v/>
      </c>
      <c r="D503" s="65" t="str">
        <f t="shared" ca="1" si="39"/>
        <v/>
      </c>
      <c r="E503" s="65" t="str">
        <f t="shared" ca="1" si="40"/>
        <v/>
      </c>
    </row>
    <row r="504" spans="1:5" x14ac:dyDescent="0.25">
      <c r="A504" s="66" t="str">
        <f t="shared" ca="1" si="36"/>
        <v/>
      </c>
      <c r="B504" s="67" t="str">
        <f t="shared" ca="1" si="37"/>
        <v/>
      </c>
      <c r="C504" s="65" t="str">
        <f t="shared" ca="1" si="38"/>
        <v/>
      </c>
      <c r="D504" s="65" t="str">
        <f t="shared" ca="1" si="39"/>
        <v/>
      </c>
      <c r="E504" s="65" t="str">
        <f t="shared" ca="1" si="40"/>
        <v/>
      </c>
    </row>
    <row r="505" spans="1:5" x14ac:dyDescent="0.25">
      <c r="A505" s="66" t="str">
        <f t="shared" ca="1" si="36"/>
        <v/>
      </c>
      <c r="B505" s="67" t="str">
        <f t="shared" ca="1" si="37"/>
        <v/>
      </c>
      <c r="C505" s="65" t="str">
        <f t="shared" ca="1" si="38"/>
        <v/>
      </c>
      <c r="D505" s="65" t="str">
        <f t="shared" ca="1" si="39"/>
        <v/>
      </c>
      <c r="E505" s="65" t="str">
        <f t="shared" ca="1" si="40"/>
        <v/>
      </c>
    </row>
    <row r="506" spans="1:5" x14ac:dyDescent="0.25">
      <c r="A506" s="66" t="str">
        <f t="shared" ca="1" si="36"/>
        <v/>
      </c>
      <c r="B506" s="67" t="str">
        <f t="shared" ca="1" si="37"/>
        <v/>
      </c>
      <c r="C506" s="65" t="str">
        <f t="shared" ca="1" si="38"/>
        <v/>
      </c>
      <c r="D506" s="65" t="str">
        <f t="shared" ca="1" si="39"/>
        <v/>
      </c>
      <c r="E506" s="65" t="str">
        <f t="shared" ca="1" si="40"/>
        <v/>
      </c>
    </row>
    <row r="507" spans="1:5" x14ac:dyDescent="0.25">
      <c r="A507" s="66" t="str">
        <f t="shared" ca="1" si="36"/>
        <v/>
      </c>
      <c r="B507" s="67" t="str">
        <f t="shared" ca="1" si="37"/>
        <v/>
      </c>
      <c r="C507" s="65" t="str">
        <f t="shared" ca="1" si="38"/>
        <v/>
      </c>
      <c r="D507" s="65" t="str">
        <f t="shared" ca="1" si="39"/>
        <v/>
      </c>
      <c r="E507" s="65" t="str">
        <f t="shared" ca="1" si="40"/>
        <v/>
      </c>
    </row>
    <row r="508" spans="1:5" x14ac:dyDescent="0.25">
      <c r="A508" s="66" t="str">
        <f t="shared" ca="1" si="36"/>
        <v/>
      </c>
      <c r="B508" s="67" t="str">
        <f t="shared" ca="1" si="37"/>
        <v/>
      </c>
      <c r="C508" s="65" t="str">
        <f t="shared" ca="1" si="38"/>
        <v/>
      </c>
      <c r="D508" s="65" t="str">
        <f t="shared" ca="1" si="39"/>
        <v/>
      </c>
      <c r="E508" s="65" t="str">
        <f t="shared" ca="1" si="40"/>
        <v/>
      </c>
    </row>
    <row r="509" spans="1:5" x14ac:dyDescent="0.25">
      <c r="A509" s="66" t="str">
        <f t="shared" ca="1" si="36"/>
        <v/>
      </c>
      <c r="B509" s="67" t="str">
        <f t="shared" ca="1" si="37"/>
        <v/>
      </c>
      <c r="C509" s="65" t="str">
        <f t="shared" ca="1" si="38"/>
        <v/>
      </c>
      <c r="D509" s="65" t="str">
        <f t="shared" ca="1" si="39"/>
        <v/>
      </c>
      <c r="E509" s="65" t="str">
        <f t="shared" ca="1" si="40"/>
        <v/>
      </c>
    </row>
    <row r="510" spans="1:5" x14ac:dyDescent="0.25">
      <c r="A510" s="66" t="str">
        <f t="shared" ca="1" si="36"/>
        <v/>
      </c>
      <c r="B510" s="67" t="str">
        <f t="shared" ca="1" si="37"/>
        <v/>
      </c>
      <c r="C510" s="65" t="str">
        <f t="shared" ca="1" si="38"/>
        <v/>
      </c>
      <c r="D510" s="65" t="str">
        <f t="shared" ca="1" si="39"/>
        <v/>
      </c>
      <c r="E510" s="65" t="str">
        <f t="shared" ca="1" si="40"/>
        <v/>
      </c>
    </row>
    <row r="511" spans="1:5" x14ac:dyDescent="0.25">
      <c r="A511" s="66" t="str">
        <f t="shared" ca="1" si="36"/>
        <v/>
      </c>
      <c r="B511" s="67" t="str">
        <f t="shared" ca="1" si="37"/>
        <v/>
      </c>
      <c r="C511" s="65" t="str">
        <f t="shared" ca="1" si="38"/>
        <v/>
      </c>
      <c r="D511" s="65" t="str">
        <f t="shared" ca="1" si="39"/>
        <v/>
      </c>
      <c r="E511" s="65" t="str">
        <f t="shared" ca="1" si="40"/>
        <v/>
      </c>
    </row>
    <row r="512" spans="1:5" x14ac:dyDescent="0.25">
      <c r="A512" s="66" t="str">
        <f t="shared" ca="1" si="36"/>
        <v/>
      </c>
      <c r="B512" s="67" t="str">
        <f t="shared" ca="1" si="37"/>
        <v/>
      </c>
      <c r="C512" s="65" t="str">
        <f t="shared" ca="1" si="38"/>
        <v/>
      </c>
      <c r="D512" s="65" t="str">
        <f t="shared" ca="1" si="39"/>
        <v/>
      </c>
      <c r="E512" s="65" t="str">
        <f t="shared" ca="1" si="40"/>
        <v/>
      </c>
    </row>
    <row r="513" spans="1:5" x14ac:dyDescent="0.25">
      <c r="A513" s="66" t="str">
        <f t="shared" ca="1" si="36"/>
        <v/>
      </c>
      <c r="B513" s="67" t="str">
        <f t="shared" ca="1" si="37"/>
        <v/>
      </c>
      <c r="C513" s="65" t="str">
        <f t="shared" ca="1" si="38"/>
        <v/>
      </c>
      <c r="D513" s="65" t="str">
        <f t="shared" ca="1" si="39"/>
        <v/>
      </c>
      <c r="E513" s="65" t="str">
        <f t="shared" ca="1" si="40"/>
        <v/>
      </c>
    </row>
    <row r="514" spans="1:5" x14ac:dyDescent="0.25">
      <c r="A514" s="66" t="str">
        <f t="shared" ca="1" si="36"/>
        <v/>
      </c>
      <c r="B514" s="67" t="str">
        <f t="shared" ca="1" si="37"/>
        <v/>
      </c>
      <c r="C514" s="65" t="str">
        <f t="shared" ca="1" si="38"/>
        <v/>
      </c>
      <c r="D514" s="65" t="str">
        <f t="shared" ca="1" si="39"/>
        <v/>
      </c>
      <c r="E514" s="65" t="str">
        <f t="shared" ca="1" si="40"/>
        <v/>
      </c>
    </row>
    <row r="515" spans="1:5" x14ac:dyDescent="0.25">
      <c r="A515" s="66" t="str">
        <f t="shared" ca="1" si="36"/>
        <v/>
      </c>
      <c r="B515" s="67" t="str">
        <f t="shared" ca="1" si="37"/>
        <v/>
      </c>
      <c r="C515" s="65" t="str">
        <f t="shared" ca="1" si="38"/>
        <v/>
      </c>
      <c r="D515" s="65" t="str">
        <f t="shared" ca="1" si="39"/>
        <v/>
      </c>
      <c r="E515" s="65" t="str">
        <f t="shared" ca="1" si="40"/>
        <v/>
      </c>
    </row>
    <row r="516" spans="1:5" x14ac:dyDescent="0.25">
      <c r="A516" s="66" t="str">
        <f t="shared" ca="1" si="36"/>
        <v/>
      </c>
      <c r="B516" s="67" t="str">
        <f t="shared" ca="1" si="37"/>
        <v/>
      </c>
      <c r="C516" s="65" t="str">
        <f t="shared" ca="1" si="38"/>
        <v/>
      </c>
      <c r="D516" s="65" t="str">
        <f t="shared" ca="1" si="39"/>
        <v/>
      </c>
      <c r="E516" s="65" t="str">
        <f t="shared" ca="1" si="40"/>
        <v/>
      </c>
    </row>
    <row r="517" spans="1:5" x14ac:dyDescent="0.25">
      <c r="A517" s="66" t="str">
        <f t="shared" ca="1" si="36"/>
        <v/>
      </c>
      <c r="B517" s="67" t="str">
        <f t="shared" ca="1" si="37"/>
        <v/>
      </c>
      <c r="C517" s="65" t="str">
        <f t="shared" ca="1" si="38"/>
        <v/>
      </c>
      <c r="D517" s="65" t="str">
        <f t="shared" ca="1" si="39"/>
        <v/>
      </c>
      <c r="E517" s="65" t="str">
        <f t="shared" ca="1" si="40"/>
        <v/>
      </c>
    </row>
    <row r="518" spans="1:5" x14ac:dyDescent="0.25">
      <c r="A518" s="66" t="str">
        <f t="shared" ca="1" si="36"/>
        <v/>
      </c>
      <c r="B518" s="67" t="str">
        <f t="shared" ca="1" si="37"/>
        <v/>
      </c>
      <c r="C518" s="65" t="str">
        <f t="shared" ca="1" si="38"/>
        <v/>
      </c>
      <c r="D518" s="65" t="str">
        <f t="shared" ca="1" si="39"/>
        <v/>
      </c>
      <c r="E518" s="65" t="str">
        <f t="shared" ca="1" si="40"/>
        <v/>
      </c>
    </row>
    <row r="519" spans="1:5" x14ac:dyDescent="0.25">
      <c r="A519" s="66" t="str">
        <f t="shared" ca="1" si="36"/>
        <v/>
      </c>
      <c r="B519" s="67" t="str">
        <f t="shared" ca="1" si="37"/>
        <v/>
      </c>
      <c r="C519" s="65" t="str">
        <f t="shared" ca="1" si="38"/>
        <v/>
      </c>
      <c r="D519" s="65" t="str">
        <f t="shared" ca="1" si="39"/>
        <v/>
      </c>
      <c r="E519" s="65" t="str">
        <f t="shared" ca="1" si="40"/>
        <v/>
      </c>
    </row>
    <row r="520" spans="1:5" x14ac:dyDescent="0.25">
      <c r="A520" s="66" t="str">
        <f t="shared" ca="1" si="36"/>
        <v/>
      </c>
      <c r="B520" s="67" t="str">
        <f t="shared" ca="1" si="37"/>
        <v/>
      </c>
      <c r="C520" s="65" t="str">
        <f t="shared" ca="1" si="38"/>
        <v/>
      </c>
      <c r="D520" s="65" t="str">
        <f t="shared" ca="1" si="39"/>
        <v/>
      </c>
      <c r="E520" s="65" t="str">
        <f t="shared" ca="1" si="40"/>
        <v/>
      </c>
    </row>
    <row r="521" spans="1:5" x14ac:dyDescent="0.25">
      <c r="A521" s="66" t="str">
        <f t="shared" ca="1" si="36"/>
        <v/>
      </c>
      <c r="B521" s="67" t="str">
        <f t="shared" ca="1" si="37"/>
        <v/>
      </c>
      <c r="C521" s="65" t="str">
        <f t="shared" ca="1" si="38"/>
        <v/>
      </c>
      <c r="D521" s="65" t="str">
        <f t="shared" ca="1" si="39"/>
        <v/>
      </c>
      <c r="E521" s="65" t="str">
        <f t="shared" ca="1" si="40"/>
        <v/>
      </c>
    </row>
    <row r="522" spans="1:5" x14ac:dyDescent="0.25">
      <c r="A522" s="66" t="str">
        <f t="shared" ca="1" si="36"/>
        <v/>
      </c>
      <c r="B522" s="67" t="str">
        <f t="shared" ca="1" si="37"/>
        <v/>
      </c>
      <c r="C522" s="65" t="str">
        <f t="shared" ca="1" si="38"/>
        <v/>
      </c>
      <c r="D522" s="65" t="str">
        <f t="shared" ca="1" si="39"/>
        <v/>
      </c>
      <c r="E522" s="65" t="str">
        <f t="shared" ca="1" si="40"/>
        <v/>
      </c>
    </row>
    <row r="523" spans="1:5" x14ac:dyDescent="0.25">
      <c r="A523" s="66" t="str">
        <f t="shared" ca="1" si="36"/>
        <v/>
      </c>
      <c r="B523" s="67" t="str">
        <f t="shared" ca="1" si="37"/>
        <v/>
      </c>
      <c r="C523" s="65" t="str">
        <f t="shared" ca="1" si="38"/>
        <v/>
      </c>
      <c r="D523" s="65" t="str">
        <f t="shared" ca="1" si="39"/>
        <v/>
      </c>
      <c r="E523" s="65" t="str">
        <f t="shared" ca="1" si="40"/>
        <v/>
      </c>
    </row>
    <row r="524" spans="1:5" x14ac:dyDescent="0.25">
      <c r="A524" s="66" t="str">
        <f t="shared" ca="1" si="36"/>
        <v/>
      </c>
      <c r="B524" s="67" t="str">
        <f t="shared" ca="1" si="37"/>
        <v/>
      </c>
      <c r="C524" s="65" t="str">
        <f t="shared" ca="1" si="38"/>
        <v/>
      </c>
      <c r="D524" s="65" t="str">
        <f t="shared" ca="1" si="39"/>
        <v/>
      </c>
      <c r="E524" s="65" t="str">
        <f t="shared" ca="1" si="40"/>
        <v/>
      </c>
    </row>
    <row r="525" spans="1:5" x14ac:dyDescent="0.25">
      <c r="A525" s="66" t="str">
        <f t="shared" ca="1" si="36"/>
        <v/>
      </c>
      <c r="B525" s="67" t="str">
        <f t="shared" ca="1" si="37"/>
        <v/>
      </c>
      <c r="C525" s="65" t="str">
        <f t="shared" ca="1" si="38"/>
        <v/>
      </c>
      <c r="D525" s="65" t="str">
        <f t="shared" ca="1" si="39"/>
        <v/>
      </c>
      <c r="E525" s="65" t="str">
        <f t="shared" ca="1" si="40"/>
        <v/>
      </c>
    </row>
    <row r="526" spans="1:5" x14ac:dyDescent="0.25">
      <c r="A526" s="66" t="str">
        <f t="shared" ca="1" si="36"/>
        <v/>
      </c>
      <c r="B526" s="67" t="str">
        <f t="shared" ca="1" si="37"/>
        <v/>
      </c>
      <c r="C526" s="65" t="str">
        <f t="shared" ca="1" si="38"/>
        <v/>
      </c>
      <c r="D526" s="65" t="str">
        <f t="shared" ca="1" si="39"/>
        <v/>
      </c>
      <c r="E526" s="65" t="str">
        <f t="shared" ca="1" si="40"/>
        <v/>
      </c>
    </row>
    <row r="527" spans="1:5" x14ac:dyDescent="0.25">
      <c r="A527" s="66" t="str">
        <f t="shared" ca="1" si="36"/>
        <v/>
      </c>
      <c r="B527" s="67" t="str">
        <f t="shared" ca="1" si="37"/>
        <v/>
      </c>
      <c r="C527" s="65" t="str">
        <f t="shared" ca="1" si="38"/>
        <v/>
      </c>
      <c r="D527" s="65" t="str">
        <f t="shared" ca="1" si="39"/>
        <v/>
      </c>
      <c r="E527" s="65" t="str">
        <f t="shared" ca="1" si="40"/>
        <v/>
      </c>
    </row>
    <row r="528" spans="1:5" x14ac:dyDescent="0.25">
      <c r="A528" s="66" t="str">
        <f t="shared" ca="1" si="36"/>
        <v/>
      </c>
      <c r="B528" s="67" t="str">
        <f t="shared" ca="1" si="37"/>
        <v/>
      </c>
      <c r="C528" s="65" t="str">
        <f t="shared" ca="1" si="38"/>
        <v/>
      </c>
      <c r="D528" s="65" t="str">
        <f t="shared" ca="1" si="39"/>
        <v/>
      </c>
      <c r="E528" s="65" t="str">
        <f t="shared" ca="1" si="40"/>
        <v/>
      </c>
    </row>
    <row r="529" spans="1:5" x14ac:dyDescent="0.25">
      <c r="A529" s="66" t="str">
        <f t="shared" ca="1" si="36"/>
        <v/>
      </c>
      <c r="B529" s="67" t="str">
        <f t="shared" ca="1" si="37"/>
        <v/>
      </c>
      <c r="C529" s="65" t="str">
        <f t="shared" ca="1" si="38"/>
        <v/>
      </c>
      <c r="D529" s="65" t="str">
        <f t="shared" ca="1" si="39"/>
        <v/>
      </c>
      <c r="E529" s="65" t="str">
        <f t="shared" ca="1" si="40"/>
        <v/>
      </c>
    </row>
    <row r="530" spans="1:5" x14ac:dyDescent="0.25">
      <c r="A530" s="66" t="str">
        <f t="shared" ca="1" si="36"/>
        <v/>
      </c>
      <c r="B530" s="67" t="str">
        <f t="shared" ca="1" si="37"/>
        <v/>
      </c>
      <c r="C530" s="65" t="str">
        <f t="shared" ca="1" si="38"/>
        <v/>
      </c>
      <c r="D530" s="65" t="str">
        <f t="shared" ca="1" si="39"/>
        <v/>
      </c>
      <c r="E530" s="65" t="str">
        <f t="shared" ca="1" si="40"/>
        <v/>
      </c>
    </row>
    <row r="531" spans="1:5" x14ac:dyDescent="0.25">
      <c r="A531" s="66" t="str">
        <f t="shared" ca="1" si="36"/>
        <v/>
      </c>
      <c r="B531" s="67" t="str">
        <f t="shared" ca="1" si="37"/>
        <v/>
      </c>
      <c r="C531" s="65" t="str">
        <f t="shared" ca="1" si="38"/>
        <v/>
      </c>
      <c r="D531" s="65" t="str">
        <f t="shared" ca="1" si="39"/>
        <v/>
      </c>
      <c r="E531" s="65" t="str">
        <f t="shared" ca="1" si="40"/>
        <v/>
      </c>
    </row>
    <row r="532" spans="1:5" x14ac:dyDescent="0.25">
      <c r="A532" s="66" t="str">
        <f t="shared" ca="1" si="36"/>
        <v/>
      </c>
      <c r="B532" s="67" t="str">
        <f t="shared" ca="1" si="37"/>
        <v/>
      </c>
      <c r="C532" s="65" t="str">
        <f t="shared" ca="1" si="38"/>
        <v/>
      </c>
      <c r="D532" s="65" t="str">
        <f t="shared" ca="1" si="39"/>
        <v/>
      </c>
      <c r="E532" s="65" t="str">
        <f t="shared" ca="1" si="40"/>
        <v/>
      </c>
    </row>
    <row r="533" spans="1:5" x14ac:dyDescent="0.25">
      <c r="A533" s="66" t="str">
        <f t="shared" ca="1" si="36"/>
        <v/>
      </c>
      <c r="B533" s="67" t="str">
        <f t="shared" ca="1" si="37"/>
        <v/>
      </c>
      <c r="C533" s="65" t="str">
        <f t="shared" ca="1" si="38"/>
        <v/>
      </c>
      <c r="D533" s="65" t="str">
        <f t="shared" ca="1" si="39"/>
        <v/>
      </c>
      <c r="E533" s="65" t="str">
        <f t="shared" ca="1" si="40"/>
        <v/>
      </c>
    </row>
    <row r="534" spans="1:5" x14ac:dyDescent="0.25">
      <c r="A534" s="66" t="str">
        <f t="shared" ca="1" si="36"/>
        <v/>
      </c>
      <c r="B534" s="67" t="str">
        <f t="shared" ca="1" si="37"/>
        <v/>
      </c>
      <c r="C534" s="65" t="str">
        <f t="shared" ca="1" si="38"/>
        <v/>
      </c>
      <c r="D534" s="65" t="str">
        <f t="shared" ca="1" si="39"/>
        <v/>
      </c>
      <c r="E534" s="65" t="str">
        <f t="shared" ca="1" si="40"/>
        <v/>
      </c>
    </row>
    <row r="535" spans="1:5" x14ac:dyDescent="0.25">
      <c r="A535" s="66" t="str">
        <f t="shared" ca="1" si="36"/>
        <v/>
      </c>
      <c r="B535" s="67" t="str">
        <f t="shared" ca="1" si="37"/>
        <v/>
      </c>
      <c r="C535" s="65" t="str">
        <f t="shared" ca="1" si="38"/>
        <v/>
      </c>
      <c r="D535" s="65" t="str">
        <f t="shared" ca="1" si="39"/>
        <v/>
      </c>
      <c r="E535" s="65" t="str">
        <f t="shared" ca="1" si="40"/>
        <v/>
      </c>
    </row>
    <row r="536" spans="1:5" x14ac:dyDescent="0.25">
      <c r="A536" s="66" t="str">
        <f t="shared" ref="A536:A599" ca="1" si="41">IF(A535="","",IF(EDATE(A535,$B$8)&gt;EDATE(B$9,-$B$8),"",EDATE(A535,$B$8)))</f>
        <v/>
      </c>
      <c r="B536" s="67" t="str">
        <f t="shared" ca="1" si="37"/>
        <v/>
      </c>
      <c r="C536" s="65" t="str">
        <f t="shared" ca="1" si="38"/>
        <v/>
      </c>
      <c r="D536" s="65" t="str">
        <f t="shared" ca="1" si="39"/>
        <v/>
      </c>
      <c r="E536" s="65" t="str">
        <f t="shared" ca="1" si="40"/>
        <v/>
      </c>
    </row>
    <row r="537" spans="1:5" x14ac:dyDescent="0.25">
      <c r="A537" s="66" t="str">
        <f t="shared" ca="1" si="41"/>
        <v/>
      </c>
      <c r="B537" s="67" t="str">
        <f t="shared" ref="B537:B600" ca="1" si="42">IF(A537="","",IF(C537="",B536,B536+C537))</f>
        <v/>
      </c>
      <c r="C537" s="65" t="str">
        <f t="shared" ref="C537:C596" ca="1" si="43">IF(A537="","",IF(A537&lt;B$13,"",B$12))</f>
        <v/>
      </c>
      <c r="D537" s="65" t="str">
        <f t="shared" ref="D537:D596" ca="1" si="44">IF(A537="","",B536*B$4*(A537-A536)/360)</f>
        <v/>
      </c>
      <c r="E537" s="65" t="str">
        <f t="shared" ref="E537:E596" ca="1" si="45">IF(A537="","",IF(C537="",D537,D537+C537))</f>
        <v/>
      </c>
    </row>
    <row r="538" spans="1:5" x14ac:dyDescent="0.25">
      <c r="A538" s="66" t="str">
        <f t="shared" ca="1" si="41"/>
        <v/>
      </c>
      <c r="B538" s="67" t="str">
        <f t="shared" ca="1" si="42"/>
        <v/>
      </c>
      <c r="C538" s="65" t="str">
        <f t="shared" ca="1" si="43"/>
        <v/>
      </c>
      <c r="D538" s="65" t="str">
        <f t="shared" ca="1" si="44"/>
        <v/>
      </c>
      <c r="E538" s="65" t="str">
        <f t="shared" ca="1" si="45"/>
        <v/>
      </c>
    </row>
    <row r="539" spans="1:5" x14ac:dyDescent="0.25">
      <c r="A539" s="66" t="str">
        <f t="shared" ca="1" si="41"/>
        <v/>
      </c>
      <c r="B539" s="67" t="str">
        <f t="shared" ca="1" si="42"/>
        <v/>
      </c>
      <c r="C539" s="65" t="str">
        <f t="shared" ca="1" si="43"/>
        <v/>
      </c>
      <c r="D539" s="65" t="str">
        <f t="shared" ca="1" si="44"/>
        <v/>
      </c>
      <c r="E539" s="65" t="str">
        <f t="shared" ca="1" si="45"/>
        <v/>
      </c>
    </row>
    <row r="540" spans="1:5" x14ac:dyDescent="0.25">
      <c r="A540" s="66" t="str">
        <f t="shared" ca="1" si="41"/>
        <v/>
      </c>
      <c r="B540" s="67" t="str">
        <f t="shared" ca="1" si="42"/>
        <v/>
      </c>
      <c r="C540" s="65" t="str">
        <f t="shared" ca="1" si="43"/>
        <v/>
      </c>
      <c r="D540" s="65" t="str">
        <f t="shared" ca="1" si="44"/>
        <v/>
      </c>
      <c r="E540" s="65" t="str">
        <f t="shared" ca="1" si="45"/>
        <v/>
      </c>
    </row>
    <row r="541" spans="1:5" x14ac:dyDescent="0.25">
      <c r="A541" s="66" t="str">
        <f t="shared" ca="1" si="41"/>
        <v/>
      </c>
      <c r="B541" s="67" t="str">
        <f t="shared" ca="1" si="42"/>
        <v/>
      </c>
      <c r="C541" s="65" t="str">
        <f t="shared" ca="1" si="43"/>
        <v/>
      </c>
      <c r="D541" s="65" t="str">
        <f t="shared" ca="1" si="44"/>
        <v/>
      </c>
      <c r="E541" s="65" t="str">
        <f t="shared" ca="1" si="45"/>
        <v/>
      </c>
    </row>
    <row r="542" spans="1:5" x14ac:dyDescent="0.25">
      <c r="A542" s="66" t="str">
        <f t="shared" ca="1" si="41"/>
        <v/>
      </c>
      <c r="B542" s="67" t="str">
        <f t="shared" ca="1" si="42"/>
        <v/>
      </c>
      <c r="C542" s="65" t="str">
        <f t="shared" ca="1" si="43"/>
        <v/>
      </c>
      <c r="D542" s="65" t="str">
        <f t="shared" ca="1" si="44"/>
        <v/>
      </c>
      <c r="E542" s="65" t="str">
        <f t="shared" ca="1" si="45"/>
        <v/>
      </c>
    </row>
    <row r="543" spans="1:5" x14ac:dyDescent="0.25">
      <c r="A543" s="66" t="str">
        <f t="shared" ca="1" si="41"/>
        <v/>
      </c>
      <c r="B543" s="67" t="str">
        <f t="shared" ca="1" si="42"/>
        <v/>
      </c>
      <c r="C543" s="65" t="str">
        <f t="shared" ca="1" si="43"/>
        <v/>
      </c>
      <c r="D543" s="65" t="str">
        <f t="shared" ca="1" si="44"/>
        <v/>
      </c>
      <c r="E543" s="65" t="str">
        <f t="shared" ca="1" si="45"/>
        <v/>
      </c>
    </row>
    <row r="544" spans="1:5" x14ac:dyDescent="0.25">
      <c r="A544" s="66" t="str">
        <f t="shared" ca="1" si="41"/>
        <v/>
      </c>
      <c r="B544" s="67" t="str">
        <f t="shared" ca="1" si="42"/>
        <v/>
      </c>
      <c r="C544" s="65" t="str">
        <f t="shared" ca="1" si="43"/>
        <v/>
      </c>
      <c r="D544" s="65" t="str">
        <f t="shared" ca="1" si="44"/>
        <v/>
      </c>
      <c r="E544" s="65" t="str">
        <f t="shared" ca="1" si="45"/>
        <v/>
      </c>
    </row>
    <row r="545" spans="1:5" x14ac:dyDescent="0.25">
      <c r="A545" s="66" t="str">
        <f t="shared" ca="1" si="41"/>
        <v/>
      </c>
      <c r="B545" s="67" t="str">
        <f t="shared" ca="1" si="42"/>
        <v/>
      </c>
      <c r="C545" s="65" t="str">
        <f t="shared" ca="1" si="43"/>
        <v/>
      </c>
      <c r="D545" s="65" t="str">
        <f t="shared" ca="1" si="44"/>
        <v/>
      </c>
      <c r="E545" s="65" t="str">
        <f t="shared" ca="1" si="45"/>
        <v/>
      </c>
    </row>
    <row r="546" spans="1:5" x14ac:dyDescent="0.25">
      <c r="A546" s="66" t="str">
        <f t="shared" ca="1" si="41"/>
        <v/>
      </c>
      <c r="B546" s="67" t="str">
        <f t="shared" ca="1" si="42"/>
        <v/>
      </c>
      <c r="C546" s="65" t="str">
        <f t="shared" ca="1" si="43"/>
        <v/>
      </c>
      <c r="D546" s="65" t="str">
        <f t="shared" ca="1" si="44"/>
        <v/>
      </c>
      <c r="E546" s="65" t="str">
        <f t="shared" ca="1" si="45"/>
        <v/>
      </c>
    </row>
    <row r="547" spans="1:5" x14ac:dyDescent="0.25">
      <c r="A547" s="66" t="str">
        <f t="shared" ca="1" si="41"/>
        <v/>
      </c>
      <c r="B547" s="67" t="str">
        <f t="shared" ca="1" si="42"/>
        <v/>
      </c>
      <c r="C547" s="65" t="str">
        <f t="shared" ca="1" si="43"/>
        <v/>
      </c>
      <c r="D547" s="65" t="str">
        <f t="shared" ca="1" si="44"/>
        <v/>
      </c>
      <c r="E547" s="65" t="str">
        <f t="shared" ca="1" si="45"/>
        <v/>
      </c>
    </row>
    <row r="548" spans="1:5" x14ac:dyDescent="0.25">
      <c r="A548" s="66" t="str">
        <f t="shared" ca="1" si="41"/>
        <v/>
      </c>
      <c r="B548" s="67" t="str">
        <f t="shared" ca="1" si="42"/>
        <v/>
      </c>
      <c r="C548" s="65" t="str">
        <f t="shared" ca="1" si="43"/>
        <v/>
      </c>
      <c r="D548" s="65" t="str">
        <f t="shared" ca="1" si="44"/>
        <v/>
      </c>
      <c r="E548" s="65" t="str">
        <f t="shared" ca="1" si="45"/>
        <v/>
      </c>
    </row>
    <row r="549" spans="1:5" x14ac:dyDescent="0.25">
      <c r="A549" s="66" t="str">
        <f t="shared" ca="1" si="41"/>
        <v/>
      </c>
      <c r="B549" s="67" t="str">
        <f t="shared" ca="1" si="42"/>
        <v/>
      </c>
      <c r="C549" s="65" t="str">
        <f t="shared" ca="1" si="43"/>
        <v/>
      </c>
      <c r="D549" s="65" t="str">
        <f t="shared" ca="1" si="44"/>
        <v/>
      </c>
      <c r="E549" s="65" t="str">
        <f t="shared" ca="1" si="45"/>
        <v/>
      </c>
    </row>
    <row r="550" spans="1:5" x14ac:dyDescent="0.25">
      <c r="A550" s="66" t="str">
        <f t="shared" ca="1" si="41"/>
        <v/>
      </c>
      <c r="B550" s="67" t="str">
        <f t="shared" ca="1" si="42"/>
        <v/>
      </c>
      <c r="C550" s="65" t="str">
        <f t="shared" ca="1" si="43"/>
        <v/>
      </c>
      <c r="D550" s="65" t="str">
        <f t="shared" ca="1" si="44"/>
        <v/>
      </c>
      <c r="E550" s="65" t="str">
        <f t="shared" ca="1" si="45"/>
        <v/>
      </c>
    </row>
    <row r="551" spans="1:5" x14ac:dyDescent="0.25">
      <c r="A551" s="66" t="str">
        <f t="shared" ca="1" si="41"/>
        <v/>
      </c>
      <c r="B551" s="67" t="str">
        <f t="shared" ca="1" si="42"/>
        <v/>
      </c>
      <c r="C551" s="65" t="str">
        <f t="shared" ca="1" si="43"/>
        <v/>
      </c>
      <c r="D551" s="65" t="str">
        <f t="shared" ca="1" si="44"/>
        <v/>
      </c>
      <c r="E551" s="65" t="str">
        <f t="shared" ca="1" si="45"/>
        <v/>
      </c>
    </row>
    <row r="552" spans="1:5" x14ac:dyDescent="0.25">
      <c r="A552" s="66" t="str">
        <f t="shared" ca="1" si="41"/>
        <v/>
      </c>
      <c r="B552" s="67" t="str">
        <f t="shared" ca="1" si="42"/>
        <v/>
      </c>
      <c r="C552" s="65" t="str">
        <f t="shared" ca="1" si="43"/>
        <v/>
      </c>
      <c r="D552" s="65" t="str">
        <f t="shared" ca="1" si="44"/>
        <v/>
      </c>
      <c r="E552" s="65" t="str">
        <f t="shared" ca="1" si="45"/>
        <v/>
      </c>
    </row>
    <row r="553" spans="1:5" x14ac:dyDescent="0.25">
      <c r="A553" s="66" t="str">
        <f t="shared" ca="1" si="41"/>
        <v/>
      </c>
      <c r="B553" s="67" t="str">
        <f t="shared" ca="1" si="42"/>
        <v/>
      </c>
      <c r="C553" s="65" t="str">
        <f t="shared" ca="1" si="43"/>
        <v/>
      </c>
      <c r="D553" s="65" t="str">
        <f t="shared" ca="1" si="44"/>
        <v/>
      </c>
      <c r="E553" s="65" t="str">
        <f t="shared" ca="1" si="45"/>
        <v/>
      </c>
    </row>
    <row r="554" spans="1:5" x14ac:dyDescent="0.25">
      <c r="A554" s="66" t="str">
        <f t="shared" ca="1" si="41"/>
        <v/>
      </c>
      <c r="B554" s="67" t="str">
        <f t="shared" ca="1" si="42"/>
        <v/>
      </c>
      <c r="C554" s="65" t="str">
        <f t="shared" ca="1" si="43"/>
        <v/>
      </c>
      <c r="D554" s="65" t="str">
        <f t="shared" ca="1" si="44"/>
        <v/>
      </c>
      <c r="E554" s="65" t="str">
        <f t="shared" ca="1" si="45"/>
        <v/>
      </c>
    </row>
    <row r="555" spans="1:5" x14ac:dyDescent="0.25">
      <c r="A555" s="66" t="str">
        <f t="shared" ca="1" si="41"/>
        <v/>
      </c>
      <c r="B555" s="67" t="str">
        <f t="shared" ca="1" si="42"/>
        <v/>
      </c>
      <c r="C555" s="65" t="str">
        <f t="shared" ca="1" si="43"/>
        <v/>
      </c>
      <c r="D555" s="65" t="str">
        <f t="shared" ca="1" si="44"/>
        <v/>
      </c>
      <c r="E555" s="65" t="str">
        <f t="shared" ca="1" si="45"/>
        <v/>
      </c>
    </row>
    <row r="556" spans="1:5" x14ac:dyDescent="0.25">
      <c r="A556" s="66" t="str">
        <f t="shared" ca="1" si="41"/>
        <v/>
      </c>
      <c r="B556" s="67" t="str">
        <f t="shared" ca="1" si="42"/>
        <v/>
      </c>
      <c r="C556" s="65" t="str">
        <f t="shared" ca="1" si="43"/>
        <v/>
      </c>
      <c r="D556" s="65" t="str">
        <f t="shared" ca="1" si="44"/>
        <v/>
      </c>
      <c r="E556" s="65" t="str">
        <f t="shared" ca="1" si="45"/>
        <v/>
      </c>
    </row>
    <row r="557" spans="1:5" x14ac:dyDescent="0.25">
      <c r="A557" s="66" t="str">
        <f t="shared" ca="1" si="41"/>
        <v/>
      </c>
      <c r="B557" s="67" t="str">
        <f t="shared" ca="1" si="42"/>
        <v/>
      </c>
      <c r="C557" s="65" t="str">
        <f t="shared" ca="1" si="43"/>
        <v/>
      </c>
      <c r="D557" s="65" t="str">
        <f t="shared" ca="1" si="44"/>
        <v/>
      </c>
      <c r="E557" s="65" t="str">
        <f t="shared" ca="1" si="45"/>
        <v/>
      </c>
    </row>
    <row r="558" spans="1:5" x14ac:dyDescent="0.25">
      <c r="A558" s="66" t="str">
        <f t="shared" ca="1" si="41"/>
        <v/>
      </c>
      <c r="B558" s="67" t="str">
        <f t="shared" ca="1" si="42"/>
        <v/>
      </c>
      <c r="C558" s="65" t="str">
        <f t="shared" ca="1" si="43"/>
        <v/>
      </c>
      <c r="D558" s="65" t="str">
        <f t="shared" ca="1" si="44"/>
        <v/>
      </c>
      <c r="E558" s="65" t="str">
        <f t="shared" ca="1" si="45"/>
        <v/>
      </c>
    </row>
    <row r="559" spans="1:5" x14ac:dyDescent="0.25">
      <c r="A559" s="66" t="str">
        <f t="shared" ca="1" si="41"/>
        <v/>
      </c>
      <c r="B559" s="67" t="str">
        <f t="shared" ca="1" si="42"/>
        <v/>
      </c>
      <c r="C559" s="65" t="str">
        <f t="shared" ca="1" si="43"/>
        <v/>
      </c>
      <c r="D559" s="65" t="str">
        <f t="shared" ca="1" si="44"/>
        <v/>
      </c>
      <c r="E559" s="65" t="str">
        <f t="shared" ca="1" si="45"/>
        <v/>
      </c>
    </row>
    <row r="560" spans="1:5" x14ac:dyDescent="0.25">
      <c r="A560" s="66" t="str">
        <f t="shared" ca="1" si="41"/>
        <v/>
      </c>
      <c r="B560" s="67" t="str">
        <f t="shared" ca="1" si="42"/>
        <v/>
      </c>
      <c r="C560" s="65" t="str">
        <f t="shared" ca="1" si="43"/>
        <v/>
      </c>
      <c r="D560" s="65" t="str">
        <f t="shared" ca="1" si="44"/>
        <v/>
      </c>
      <c r="E560" s="65" t="str">
        <f t="shared" ca="1" si="45"/>
        <v/>
      </c>
    </row>
    <row r="561" spans="1:5" x14ac:dyDescent="0.25">
      <c r="A561" s="66" t="str">
        <f t="shared" ca="1" si="41"/>
        <v/>
      </c>
      <c r="B561" s="67" t="str">
        <f t="shared" ca="1" si="42"/>
        <v/>
      </c>
      <c r="C561" s="65" t="str">
        <f t="shared" ca="1" si="43"/>
        <v/>
      </c>
      <c r="D561" s="65" t="str">
        <f t="shared" ca="1" si="44"/>
        <v/>
      </c>
      <c r="E561" s="65" t="str">
        <f t="shared" ca="1" si="45"/>
        <v/>
      </c>
    </row>
    <row r="562" spans="1:5" x14ac:dyDescent="0.25">
      <c r="A562" s="66" t="str">
        <f t="shared" ca="1" si="41"/>
        <v/>
      </c>
      <c r="B562" s="67" t="str">
        <f t="shared" ca="1" si="42"/>
        <v/>
      </c>
      <c r="C562" s="65" t="str">
        <f t="shared" ca="1" si="43"/>
        <v/>
      </c>
      <c r="D562" s="65" t="str">
        <f t="shared" ca="1" si="44"/>
        <v/>
      </c>
      <c r="E562" s="65" t="str">
        <f t="shared" ca="1" si="45"/>
        <v/>
      </c>
    </row>
    <row r="563" spans="1:5" x14ac:dyDescent="0.25">
      <c r="A563" s="66" t="str">
        <f t="shared" ca="1" si="41"/>
        <v/>
      </c>
      <c r="B563" s="67" t="str">
        <f t="shared" ca="1" si="42"/>
        <v/>
      </c>
      <c r="C563" s="65" t="str">
        <f t="shared" ca="1" si="43"/>
        <v/>
      </c>
      <c r="D563" s="65" t="str">
        <f t="shared" ca="1" si="44"/>
        <v/>
      </c>
      <c r="E563" s="65" t="str">
        <f t="shared" ca="1" si="45"/>
        <v/>
      </c>
    </row>
    <row r="564" spans="1:5" x14ac:dyDescent="0.25">
      <c r="A564" s="66" t="str">
        <f t="shared" ca="1" si="41"/>
        <v/>
      </c>
      <c r="B564" s="67" t="str">
        <f t="shared" ca="1" si="42"/>
        <v/>
      </c>
      <c r="C564" s="65" t="str">
        <f t="shared" ca="1" si="43"/>
        <v/>
      </c>
      <c r="D564" s="65" t="str">
        <f t="shared" ca="1" si="44"/>
        <v/>
      </c>
      <c r="E564" s="65" t="str">
        <f t="shared" ca="1" si="45"/>
        <v/>
      </c>
    </row>
    <row r="565" spans="1:5" x14ac:dyDescent="0.25">
      <c r="A565" s="66" t="str">
        <f t="shared" ca="1" si="41"/>
        <v/>
      </c>
      <c r="B565" s="67" t="str">
        <f t="shared" ca="1" si="42"/>
        <v/>
      </c>
      <c r="C565" s="65" t="str">
        <f t="shared" ca="1" si="43"/>
        <v/>
      </c>
      <c r="D565" s="65" t="str">
        <f t="shared" ca="1" si="44"/>
        <v/>
      </c>
      <c r="E565" s="65" t="str">
        <f t="shared" ca="1" si="45"/>
        <v/>
      </c>
    </row>
    <row r="566" spans="1:5" x14ac:dyDescent="0.25">
      <c r="A566" s="66" t="str">
        <f t="shared" ca="1" si="41"/>
        <v/>
      </c>
      <c r="B566" s="67" t="str">
        <f t="shared" ca="1" si="42"/>
        <v/>
      </c>
      <c r="C566" s="65" t="str">
        <f t="shared" ca="1" si="43"/>
        <v/>
      </c>
      <c r="D566" s="65" t="str">
        <f t="shared" ca="1" si="44"/>
        <v/>
      </c>
      <c r="E566" s="65" t="str">
        <f t="shared" ca="1" si="45"/>
        <v/>
      </c>
    </row>
    <row r="567" spans="1:5" x14ac:dyDescent="0.25">
      <c r="A567" s="66" t="str">
        <f t="shared" ca="1" si="41"/>
        <v/>
      </c>
      <c r="B567" s="67" t="str">
        <f t="shared" ca="1" si="42"/>
        <v/>
      </c>
      <c r="C567" s="65" t="str">
        <f t="shared" ca="1" si="43"/>
        <v/>
      </c>
      <c r="D567" s="65" t="str">
        <f t="shared" ca="1" si="44"/>
        <v/>
      </c>
      <c r="E567" s="65" t="str">
        <f t="shared" ca="1" si="45"/>
        <v/>
      </c>
    </row>
    <row r="568" spans="1:5" x14ac:dyDescent="0.25">
      <c r="A568" s="66" t="str">
        <f t="shared" ca="1" si="41"/>
        <v/>
      </c>
      <c r="B568" s="67" t="str">
        <f t="shared" ca="1" si="42"/>
        <v/>
      </c>
      <c r="C568" s="65" t="str">
        <f t="shared" ca="1" si="43"/>
        <v/>
      </c>
      <c r="D568" s="65" t="str">
        <f t="shared" ca="1" si="44"/>
        <v/>
      </c>
      <c r="E568" s="65" t="str">
        <f t="shared" ca="1" si="45"/>
        <v/>
      </c>
    </row>
    <row r="569" spans="1:5" x14ac:dyDescent="0.25">
      <c r="A569" s="66" t="str">
        <f t="shared" ca="1" si="41"/>
        <v/>
      </c>
      <c r="B569" s="67" t="str">
        <f t="shared" ca="1" si="42"/>
        <v/>
      </c>
      <c r="C569" s="65" t="str">
        <f t="shared" ca="1" si="43"/>
        <v/>
      </c>
      <c r="D569" s="65" t="str">
        <f t="shared" ca="1" si="44"/>
        <v/>
      </c>
      <c r="E569" s="65" t="str">
        <f t="shared" ca="1" si="45"/>
        <v/>
      </c>
    </row>
    <row r="570" spans="1:5" x14ac:dyDescent="0.25">
      <c r="A570" s="66" t="str">
        <f t="shared" ca="1" si="41"/>
        <v/>
      </c>
      <c r="B570" s="67" t="str">
        <f t="shared" ca="1" si="42"/>
        <v/>
      </c>
      <c r="C570" s="65" t="str">
        <f t="shared" ca="1" si="43"/>
        <v/>
      </c>
      <c r="D570" s="65" t="str">
        <f t="shared" ca="1" si="44"/>
        <v/>
      </c>
      <c r="E570" s="65" t="str">
        <f t="shared" ca="1" si="45"/>
        <v/>
      </c>
    </row>
    <row r="571" spans="1:5" x14ac:dyDescent="0.25">
      <c r="A571" s="66" t="str">
        <f t="shared" ca="1" si="41"/>
        <v/>
      </c>
      <c r="B571" s="67" t="str">
        <f t="shared" ca="1" si="42"/>
        <v/>
      </c>
      <c r="C571" s="65" t="str">
        <f t="shared" ca="1" si="43"/>
        <v/>
      </c>
      <c r="D571" s="65" t="str">
        <f t="shared" ca="1" si="44"/>
        <v/>
      </c>
      <c r="E571" s="65" t="str">
        <f t="shared" ca="1" si="45"/>
        <v/>
      </c>
    </row>
    <row r="572" spans="1:5" x14ac:dyDescent="0.25">
      <c r="A572" s="66" t="str">
        <f t="shared" ca="1" si="41"/>
        <v/>
      </c>
      <c r="B572" s="67" t="str">
        <f t="shared" ca="1" si="42"/>
        <v/>
      </c>
      <c r="C572" s="65" t="str">
        <f t="shared" ca="1" si="43"/>
        <v/>
      </c>
      <c r="D572" s="65" t="str">
        <f t="shared" ca="1" si="44"/>
        <v/>
      </c>
      <c r="E572" s="65" t="str">
        <f t="shared" ca="1" si="45"/>
        <v/>
      </c>
    </row>
    <row r="573" spans="1:5" x14ac:dyDescent="0.25">
      <c r="A573" s="66" t="str">
        <f t="shared" ca="1" si="41"/>
        <v/>
      </c>
      <c r="B573" s="67" t="str">
        <f t="shared" ca="1" si="42"/>
        <v/>
      </c>
      <c r="C573" s="65" t="str">
        <f t="shared" ca="1" si="43"/>
        <v/>
      </c>
      <c r="D573" s="65" t="str">
        <f t="shared" ca="1" si="44"/>
        <v/>
      </c>
      <c r="E573" s="65" t="str">
        <f t="shared" ca="1" si="45"/>
        <v/>
      </c>
    </row>
    <row r="574" spans="1:5" x14ac:dyDescent="0.25">
      <c r="A574" s="66" t="str">
        <f t="shared" ca="1" si="41"/>
        <v/>
      </c>
      <c r="B574" s="67" t="str">
        <f t="shared" ca="1" si="42"/>
        <v/>
      </c>
      <c r="C574" s="65" t="str">
        <f t="shared" ca="1" si="43"/>
        <v/>
      </c>
      <c r="D574" s="65" t="str">
        <f t="shared" ca="1" si="44"/>
        <v/>
      </c>
      <c r="E574" s="65" t="str">
        <f t="shared" ca="1" si="45"/>
        <v/>
      </c>
    </row>
    <row r="575" spans="1:5" x14ac:dyDescent="0.25">
      <c r="A575" s="66" t="str">
        <f t="shared" ca="1" si="41"/>
        <v/>
      </c>
      <c r="B575" s="67" t="str">
        <f t="shared" ca="1" si="42"/>
        <v/>
      </c>
      <c r="C575" s="65" t="str">
        <f t="shared" ca="1" si="43"/>
        <v/>
      </c>
      <c r="D575" s="65" t="str">
        <f t="shared" ca="1" si="44"/>
        <v/>
      </c>
      <c r="E575" s="65" t="str">
        <f t="shared" ca="1" si="45"/>
        <v/>
      </c>
    </row>
    <row r="576" spans="1:5" x14ac:dyDescent="0.25">
      <c r="A576" s="66" t="str">
        <f t="shared" ca="1" si="41"/>
        <v/>
      </c>
      <c r="B576" s="67" t="str">
        <f t="shared" ca="1" si="42"/>
        <v/>
      </c>
      <c r="C576" s="65" t="str">
        <f t="shared" ca="1" si="43"/>
        <v/>
      </c>
      <c r="D576" s="65" t="str">
        <f t="shared" ca="1" si="44"/>
        <v/>
      </c>
      <c r="E576" s="65" t="str">
        <f t="shared" ca="1" si="45"/>
        <v/>
      </c>
    </row>
    <row r="577" spans="1:5" x14ac:dyDescent="0.25">
      <c r="A577" s="66" t="str">
        <f t="shared" ca="1" si="41"/>
        <v/>
      </c>
      <c r="B577" s="67" t="str">
        <f t="shared" ca="1" si="42"/>
        <v/>
      </c>
      <c r="C577" s="65" t="str">
        <f t="shared" ca="1" si="43"/>
        <v/>
      </c>
      <c r="D577" s="65" t="str">
        <f t="shared" ca="1" si="44"/>
        <v/>
      </c>
      <c r="E577" s="65" t="str">
        <f t="shared" ca="1" si="45"/>
        <v/>
      </c>
    </row>
    <row r="578" spans="1:5" x14ac:dyDescent="0.25">
      <c r="A578" s="66" t="str">
        <f t="shared" ca="1" si="41"/>
        <v/>
      </c>
      <c r="B578" s="67" t="str">
        <f t="shared" ca="1" si="42"/>
        <v/>
      </c>
      <c r="C578" s="65" t="str">
        <f t="shared" ca="1" si="43"/>
        <v/>
      </c>
      <c r="D578" s="65" t="str">
        <f t="shared" ca="1" si="44"/>
        <v/>
      </c>
      <c r="E578" s="65" t="str">
        <f t="shared" ca="1" si="45"/>
        <v/>
      </c>
    </row>
    <row r="579" spans="1:5" x14ac:dyDescent="0.25">
      <c r="A579" s="66" t="str">
        <f t="shared" ca="1" si="41"/>
        <v/>
      </c>
      <c r="B579" s="67" t="str">
        <f t="shared" ca="1" si="42"/>
        <v/>
      </c>
      <c r="C579" s="65" t="str">
        <f t="shared" ca="1" si="43"/>
        <v/>
      </c>
      <c r="D579" s="65" t="str">
        <f t="shared" ca="1" si="44"/>
        <v/>
      </c>
      <c r="E579" s="65" t="str">
        <f t="shared" ca="1" si="45"/>
        <v/>
      </c>
    </row>
    <row r="580" spans="1:5" x14ac:dyDescent="0.25">
      <c r="A580" s="66" t="str">
        <f t="shared" ca="1" si="41"/>
        <v/>
      </c>
      <c r="B580" s="67" t="str">
        <f t="shared" ca="1" si="42"/>
        <v/>
      </c>
      <c r="C580" s="65" t="str">
        <f t="shared" ca="1" si="43"/>
        <v/>
      </c>
      <c r="D580" s="65" t="str">
        <f t="shared" ca="1" si="44"/>
        <v/>
      </c>
      <c r="E580" s="65" t="str">
        <f t="shared" ca="1" si="45"/>
        <v/>
      </c>
    </row>
    <row r="581" spans="1:5" x14ac:dyDescent="0.25">
      <c r="A581" s="66" t="str">
        <f t="shared" ca="1" si="41"/>
        <v/>
      </c>
      <c r="B581" s="67" t="str">
        <f t="shared" ca="1" si="42"/>
        <v/>
      </c>
      <c r="C581" s="65" t="str">
        <f t="shared" ca="1" si="43"/>
        <v/>
      </c>
      <c r="D581" s="65" t="str">
        <f t="shared" ca="1" si="44"/>
        <v/>
      </c>
      <c r="E581" s="65" t="str">
        <f t="shared" ca="1" si="45"/>
        <v/>
      </c>
    </row>
    <row r="582" spans="1:5" x14ac:dyDescent="0.25">
      <c r="A582" s="66" t="str">
        <f t="shared" ca="1" si="41"/>
        <v/>
      </c>
      <c r="B582" s="67" t="str">
        <f t="shared" ca="1" si="42"/>
        <v/>
      </c>
      <c r="C582" s="65" t="str">
        <f t="shared" ca="1" si="43"/>
        <v/>
      </c>
      <c r="D582" s="65" t="str">
        <f t="shared" ca="1" si="44"/>
        <v/>
      </c>
      <c r="E582" s="65" t="str">
        <f t="shared" ca="1" si="45"/>
        <v/>
      </c>
    </row>
    <row r="583" spans="1:5" x14ac:dyDescent="0.25">
      <c r="A583" s="66" t="str">
        <f t="shared" ca="1" si="41"/>
        <v/>
      </c>
      <c r="B583" s="67" t="str">
        <f t="shared" ca="1" si="42"/>
        <v/>
      </c>
      <c r="C583" s="65" t="str">
        <f t="shared" ca="1" si="43"/>
        <v/>
      </c>
      <c r="D583" s="65" t="str">
        <f t="shared" ca="1" si="44"/>
        <v/>
      </c>
      <c r="E583" s="65" t="str">
        <f t="shared" ca="1" si="45"/>
        <v/>
      </c>
    </row>
    <row r="584" spans="1:5" x14ac:dyDescent="0.25">
      <c r="A584" s="66" t="str">
        <f t="shared" ca="1" si="41"/>
        <v/>
      </c>
      <c r="B584" s="67" t="str">
        <f t="shared" ca="1" si="42"/>
        <v/>
      </c>
      <c r="C584" s="65" t="str">
        <f t="shared" ca="1" si="43"/>
        <v/>
      </c>
      <c r="D584" s="65" t="str">
        <f t="shared" ca="1" si="44"/>
        <v/>
      </c>
      <c r="E584" s="65" t="str">
        <f t="shared" ca="1" si="45"/>
        <v/>
      </c>
    </row>
    <row r="585" spans="1:5" x14ac:dyDescent="0.25">
      <c r="A585" s="66" t="str">
        <f t="shared" ca="1" si="41"/>
        <v/>
      </c>
      <c r="B585" s="67" t="str">
        <f t="shared" ca="1" si="42"/>
        <v/>
      </c>
      <c r="C585" s="65" t="str">
        <f t="shared" ca="1" si="43"/>
        <v/>
      </c>
      <c r="D585" s="65" t="str">
        <f t="shared" ca="1" si="44"/>
        <v/>
      </c>
      <c r="E585" s="65" t="str">
        <f t="shared" ca="1" si="45"/>
        <v/>
      </c>
    </row>
    <row r="586" spans="1:5" x14ac:dyDescent="0.25">
      <c r="A586" s="66" t="str">
        <f t="shared" ca="1" si="41"/>
        <v/>
      </c>
      <c r="B586" s="67" t="str">
        <f t="shared" ca="1" si="42"/>
        <v/>
      </c>
      <c r="C586" s="65" t="str">
        <f t="shared" ca="1" si="43"/>
        <v/>
      </c>
      <c r="D586" s="65" t="str">
        <f t="shared" ca="1" si="44"/>
        <v/>
      </c>
      <c r="E586" s="65" t="str">
        <f t="shared" ca="1" si="45"/>
        <v/>
      </c>
    </row>
    <row r="587" spans="1:5" x14ac:dyDescent="0.25">
      <c r="A587" s="66" t="str">
        <f t="shared" ca="1" si="41"/>
        <v/>
      </c>
      <c r="B587" s="67" t="str">
        <f t="shared" ca="1" si="42"/>
        <v/>
      </c>
      <c r="C587" s="65" t="str">
        <f t="shared" ca="1" si="43"/>
        <v/>
      </c>
      <c r="D587" s="65" t="str">
        <f t="shared" ca="1" si="44"/>
        <v/>
      </c>
      <c r="E587" s="65" t="str">
        <f t="shared" ca="1" si="45"/>
        <v/>
      </c>
    </row>
    <row r="588" spans="1:5" x14ac:dyDescent="0.25">
      <c r="A588" s="66" t="str">
        <f t="shared" ca="1" si="41"/>
        <v/>
      </c>
      <c r="B588" s="67" t="str">
        <f t="shared" ca="1" si="42"/>
        <v/>
      </c>
      <c r="C588" s="65" t="str">
        <f t="shared" ca="1" si="43"/>
        <v/>
      </c>
      <c r="D588" s="65" t="str">
        <f t="shared" ca="1" si="44"/>
        <v/>
      </c>
      <c r="E588" s="65" t="str">
        <f t="shared" ca="1" si="45"/>
        <v/>
      </c>
    </row>
    <row r="589" spans="1:5" x14ac:dyDescent="0.25">
      <c r="A589" s="66" t="str">
        <f t="shared" ca="1" si="41"/>
        <v/>
      </c>
      <c r="B589" s="67" t="str">
        <f t="shared" ca="1" si="42"/>
        <v/>
      </c>
      <c r="C589" s="65" t="str">
        <f t="shared" ca="1" si="43"/>
        <v/>
      </c>
      <c r="D589" s="65" t="str">
        <f t="shared" ca="1" si="44"/>
        <v/>
      </c>
      <c r="E589" s="65" t="str">
        <f t="shared" ca="1" si="45"/>
        <v/>
      </c>
    </row>
    <row r="590" spans="1:5" x14ac:dyDescent="0.25">
      <c r="A590" s="66" t="str">
        <f t="shared" ca="1" si="41"/>
        <v/>
      </c>
      <c r="B590" s="67" t="str">
        <f t="shared" ca="1" si="42"/>
        <v/>
      </c>
      <c r="C590" s="65" t="str">
        <f t="shared" ca="1" si="43"/>
        <v/>
      </c>
      <c r="D590" s="65" t="str">
        <f t="shared" ca="1" si="44"/>
        <v/>
      </c>
      <c r="E590" s="65" t="str">
        <f t="shared" ca="1" si="45"/>
        <v/>
      </c>
    </row>
    <row r="591" spans="1:5" x14ac:dyDescent="0.25">
      <c r="A591" s="66" t="str">
        <f t="shared" ca="1" si="41"/>
        <v/>
      </c>
      <c r="B591" s="67" t="str">
        <f t="shared" ca="1" si="42"/>
        <v/>
      </c>
      <c r="C591" s="65" t="str">
        <f t="shared" ca="1" si="43"/>
        <v/>
      </c>
      <c r="D591" s="65" t="str">
        <f t="shared" ca="1" si="44"/>
        <v/>
      </c>
      <c r="E591" s="65" t="str">
        <f t="shared" ca="1" si="45"/>
        <v/>
      </c>
    </row>
    <row r="592" spans="1:5" x14ac:dyDescent="0.25">
      <c r="A592" s="66" t="str">
        <f t="shared" ca="1" si="41"/>
        <v/>
      </c>
      <c r="B592" s="67" t="str">
        <f t="shared" ca="1" si="42"/>
        <v/>
      </c>
      <c r="C592" s="65" t="str">
        <f t="shared" ca="1" si="43"/>
        <v/>
      </c>
      <c r="D592" s="65" t="str">
        <f t="shared" ca="1" si="44"/>
        <v/>
      </c>
      <c r="E592" s="65" t="str">
        <f t="shared" ca="1" si="45"/>
        <v/>
      </c>
    </row>
    <row r="593" spans="1:5" x14ac:dyDescent="0.25">
      <c r="A593" s="66" t="str">
        <f t="shared" ca="1" si="41"/>
        <v/>
      </c>
      <c r="B593" s="67" t="str">
        <f t="shared" ca="1" si="42"/>
        <v/>
      </c>
      <c r="C593" s="65" t="str">
        <f t="shared" ca="1" si="43"/>
        <v/>
      </c>
      <c r="D593" s="65" t="str">
        <f t="shared" ca="1" si="44"/>
        <v/>
      </c>
      <c r="E593" s="65" t="str">
        <f t="shared" ca="1" si="45"/>
        <v/>
      </c>
    </row>
    <row r="594" spans="1:5" x14ac:dyDescent="0.25">
      <c r="A594" s="66" t="str">
        <f t="shared" ca="1" si="41"/>
        <v/>
      </c>
      <c r="B594" s="67" t="str">
        <f t="shared" ca="1" si="42"/>
        <v/>
      </c>
      <c r="C594" s="65" t="str">
        <f t="shared" ca="1" si="43"/>
        <v/>
      </c>
      <c r="D594" s="65" t="str">
        <f t="shared" ca="1" si="44"/>
        <v/>
      </c>
      <c r="E594" s="65" t="str">
        <f t="shared" ca="1" si="45"/>
        <v/>
      </c>
    </row>
    <row r="595" spans="1:5" x14ac:dyDescent="0.25">
      <c r="A595" s="66" t="str">
        <f t="shared" ca="1" si="41"/>
        <v/>
      </c>
      <c r="B595" s="67" t="str">
        <f t="shared" ca="1" si="42"/>
        <v/>
      </c>
      <c r="C595" s="65" t="str">
        <f t="shared" ca="1" si="43"/>
        <v/>
      </c>
      <c r="D595" s="65" t="str">
        <f t="shared" ca="1" si="44"/>
        <v/>
      </c>
      <c r="E595" s="65" t="str">
        <f t="shared" ca="1" si="45"/>
        <v/>
      </c>
    </row>
    <row r="596" spans="1:5" x14ac:dyDescent="0.25">
      <c r="A596" s="66" t="str">
        <f t="shared" ca="1" si="41"/>
        <v/>
      </c>
      <c r="B596" s="67" t="str">
        <f t="shared" ca="1" si="42"/>
        <v/>
      </c>
      <c r="C596" s="65" t="str">
        <f t="shared" ca="1" si="43"/>
        <v/>
      </c>
      <c r="D596" s="65" t="str">
        <f t="shared" ca="1" si="44"/>
        <v/>
      </c>
      <c r="E596" s="65" t="str">
        <f t="shared" ca="1" si="45"/>
        <v/>
      </c>
    </row>
    <row r="597" spans="1:5" x14ac:dyDescent="0.25">
      <c r="A597" s="66" t="str">
        <f t="shared" ca="1" si="41"/>
        <v/>
      </c>
      <c r="B597" s="67" t="str">
        <f t="shared" ca="1" si="42"/>
        <v/>
      </c>
      <c r="C597" s="65" t="str">
        <f ca="1">IF(A597="","",IF(A597&lt;B$13,"",B$12))</f>
        <v/>
      </c>
      <c r="D597" s="65" t="str">
        <f t="shared" ref="D597:D623" ca="1" si="46">IF(A597="","",B596*B$4*(A597-A596)/360)</f>
        <v/>
      </c>
      <c r="E597" s="65" t="str">
        <f t="shared" ref="E597:E623" ca="1" si="47">IF(A597="","",IF(C597="",D597,D597+C597))</f>
        <v/>
      </c>
    </row>
    <row r="598" spans="1:5" x14ac:dyDescent="0.25">
      <c r="A598" s="66" t="str">
        <f t="shared" ca="1" si="41"/>
        <v/>
      </c>
      <c r="B598" s="67" t="str">
        <f t="shared" ca="1" si="42"/>
        <v/>
      </c>
      <c r="C598" s="65" t="str">
        <f ca="1">IF(A598="","",IF(A598&lt;B$13,"",B$12))</f>
        <v/>
      </c>
      <c r="D598" s="65" t="str">
        <f t="shared" ca="1" si="46"/>
        <v/>
      </c>
      <c r="E598" s="65" t="str">
        <f t="shared" ca="1" si="47"/>
        <v/>
      </c>
    </row>
    <row r="599" spans="1:5" x14ac:dyDescent="0.25">
      <c r="A599" s="66" t="str">
        <f t="shared" ca="1" si="41"/>
        <v/>
      </c>
      <c r="B599" s="67" t="str">
        <f t="shared" ca="1" si="42"/>
        <v/>
      </c>
      <c r="C599" s="65" t="str">
        <f ca="1">IF(A599="","",IF(A599&lt;B$13,"",B$12))</f>
        <v/>
      </c>
      <c r="D599" s="65" t="str">
        <f t="shared" ca="1" si="46"/>
        <v/>
      </c>
      <c r="E599" s="65" t="str">
        <f t="shared" ca="1" si="47"/>
        <v/>
      </c>
    </row>
    <row r="600" spans="1:5" x14ac:dyDescent="0.25">
      <c r="A600" s="66" t="str">
        <f t="shared" ref="A600:A623" ca="1" si="48">IF(A599="","",IF(EDATE(A599,$B$8)&gt;EDATE(B$9,-$B$8),"",EDATE(A599,$B$8)))</f>
        <v/>
      </c>
      <c r="B600" s="67" t="str">
        <f t="shared" ca="1" si="42"/>
        <v/>
      </c>
      <c r="C600" s="65" t="str">
        <f t="shared" ref="C600:C637" ca="1" si="49">IF(A600="","",IF(A600&lt;B$13,"",B$12))</f>
        <v/>
      </c>
      <c r="D600" s="65" t="str">
        <f t="shared" ca="1" si="46"/>
        <v/>
      </c>
      <c r="E600" s="65" t="str">
        <f t="shared" ca="1" si="47"/>
        <v/>
      </c>
    </row>
    <row r="601" spans="1:5" x14ac:dyDescent="0.25">
      <c r="A601" s="66" t="str">
        <f t="shared" ca="1" si="48"/>
        <v/>
      </c>
      <c r="B601" s="67" t="str">
        <f t="shared" ref="B601:B623" ca="1" si="50">IF(A601="","",IF(C601="",B600,B600+C601))</f>
        <v/>
      </c>
      <c r="C601" s="65" t="str">
        <f t="shared" ca="1" si="49"/>
        <v/>
      </c>
      <c r="D601" s="65" t="str">
        <f t="shared" ca="1" si="46"/>
        <v/>
      </c>
      <c r="E601" s="65" t="str">
        <f t="shared" ca="1" si="47"/>
        <v/>
      </c>
    </row>
    <row r="602" spans="1:5" x14ac:dyDescent="0.25">
      <c r="A602" s="66" t="str">
        <f t="shared" ca="1" si="48"/>
        <v/>
      </c>
      <c r="B602" s="67" t="str">
        <f t="shared" ca="1" si="50"/>
        <v/>
      </c>
      <c r="C602" s="65" t="str">
        <f t="shared" ca="1" si="49"/>
        <v/>
      </c>
      <c r="D602" s="65" t="str">
        <f t="shared" ca="1" si="46"/>
        <v/>
      </c>
      <c r="E602" s="65" t="str">
        <f t="shared" ca="1" si="47"/>
        <v/>
      </c>
    </row>
    <row r="603" spans="1:5" x14ac:dyDescent="0.25">
      <c r="A603" s="66" t="str">
        <f t="shared" ca="1" si="48"/>
        <v/>
      </c>
      <c r="B603" s="67" t="str">
        <f t="shared" ca="1" si="50"/>
        <v/>
      </c>
      <c r="C603" s="65" t="str">
        <f t="shared" ca="1" si="49"/>
        <v/>
      </c>
      <c r="D603" s="65" t="str">
        <f t="shared" ca="1" si="46"/>
        <v/>
      </c>
      <c r="E603" s="65" t="str">
        <f t="shared" ca="1" si="47"/>
        <v/>
      </c>
    </row>
    <row r="604" spans="1:5" x14ac:dyDescent="0.25">
      <c r="A604" s="66" t="str">
        <f t="shared" ca="1" si="48"/>
        <v/>
      </c>
      <c r="B604" s="67" t="str">
        <f t="shared" ca="1" si="50"/>
        <v/>
      </c>
      <c r="C604" s="65" t="str">
        <f t="shared" ca="1" si="49"/>
        <v/>
      </c>
      <c r="D604" s="65" t="str">
        <f t="shared" ca="1" si="46"/>
        <v/>
      </c>
      <c r="E604" s="65" t="str">
        <f t="shared" ca="1" si="47"/>
        <v/>
      </c>
    </row>
    <row r="605" spans="1:5" x14ac:dyDescent="0.25">
      <c r="A605" s="66" t="str">
        <f t="shared" ca="1" si="48"/>
        <v/>
      </c>
      <c r="B605" s="67" t="str">
        <f t="shared" ca="1" si="50"/>
        <v/>
      </c>
      <c r="C605" s="65" t="str">
        <f t="shared" ca="1" si="49"/>
        <v/>
      </c>
      <c r="D605" s="65" t="str">
        <f t="shared" ca="1" si="46"/>
        <v/>
      </c>
      <c r="E605" s="65" t="str">
        <f t="shared" ca="1" si="47"/>
        <v/>
      </c>
    </row>
    <row r="606" spans="1:5" x14ac:dyDescent="0.25">
      <c r="A606" s="66" t="str">
        <f t="shared" ca="1" si="48"/>
        <v/>
      </c>
      <c r="B606" s="67" t="str">
        <f t="shared" ca="1" si="50"/>
        <v/>
      </c>
      <c r="C606" s="65" t="str">
        <f t="shared" ca="1" si="49"/>
        <v/>
      </c>
      <c r="D606" s="65" t="str">
        <f t="shared" ca="1" si="46"/>
        <v/>
      </c>
      <c r="E606" s="65" t="str">
        <f t="shared" ca="1" si="47"/>
        <v/>
      </c>
    </row>
    <row r="607" spans="1:5" x14ac:dyDescent="0.25">
      <c r="A607" s="66" t="str">
        <f t="shared" ca="1" si="48"/>
        <v/>
      </c>
      <c r="B607" s="67" t="str">
        <f t="shared" ca="1" si="50"/>
        <v/>
      </c>
      <c r="C607" s="65" t="str">
        <f t="shared" ca="1" si="49"/>
        <v/>
      </c>
      <c r="D607" s="65" t="str">
        <f t="shared" ca="1" si="46"/>
        <v/>
      </c>
      <c r="E607" s="65" t="str">
        <f t="shared" ca="1" si="47"/>
        <v/>
      </c>
    </row>
    <row r="608" spans="1:5" x14ac:dyDescent="0.25">
      <c r="A608" s="66" t="str">
        <f t="shared" ca="1" si="48"/>
        <v/>
      </c>
      <c r="B608" s="67" t="str">
        <f t="shared" ca="1" si="50"/>
        <v/>
      </c>
      <c r="C608" s="65" t="str">
        <f t="shared" ca="1" si="49"/>
        <v/>
      </c>
      <c r="D608" s="65" t="str">
        <f t="shared" ca="1" si="46"/>
        <v/>
      </c>
      <c r="E608" s="65" t="str">
        <f t="shared" ca="1" si="47"/>
        <v/>
      </c>
    </row>
    <row r="609" spans="1:5" x14ac:dyDescent="0.25">
      <c r="A609" s="66" t="str">
        <f t="shared" ca="1" si="48"/>
        <v/>
      </c>
      <c r="B609" s="67" t="str">
        <f t="shared" ca="1" si="50"/>
        <v/>
      </c>
      <c r="C609" s="65" t="str">
        <f t="shared" ca="1" si="49"/>
        <v/>
      </c>
      <c r="D609" s="65" t="str">
        <f t="shared" ca="1" si="46"/>
        <v/>
      </c>
      <c r="E609" s="65" t="str">
        <f t="shared" ca="1" si="47"/>
        <v/>
      </c>
    </row>
    <row r="610" spans="1:5" x14ac:dyDescent="0.25">
      <c r="A610" s="66" t="str">
        <f t="shared" ca="1" si="48"/>
        <v/>
      </c>
      <c r="B610" s="67" t="str">
        <f t="shared" ca="1" si="50"/>
        <v/>
      </c>
      <c r="C610" s="65" t="str">
        <f t="shared" ca="1" si="49"/>
        <v/>
      </c>
      <c r="D610" s="65" t="str">
        <f t="shared" ca="1" si="46"/>
        <v/>
      </c>
      <c r="E610" s="65" t="str">
        <f t="shared" ca="1" si="47"/>
        <v/>
      </c>
    </row>
    <row r="611" spans="1:5" x14ac:dyDescent="0.25">
      <c r="A611" s="66" t="str">
        <f t="shared" ca="1" si="48"/>
        <v/>
      </c>
      <c r="B611" s="67" t="str">
        <f t="shared" ca="1" si="50"/>
        <v/>
      </c>
      <c r="C611" s="65" t="str">
        <f t="shared" ca="1" si="49"/>
        <v/>
      </c>
      <c r="D611" s="65" t="str">
        <f t="shared" ca="1" si="46"/>
        <v/>
      </c>
      <c r="E611" s="65" t="str">
        <f t="shared" ca="1" si="47"/>
        <v/>
      </c>
    </row>
    <row r="612" spans="1:5" x14ac:dyDescent="0.25">
      <c r="A612" s="66" t="str">
        <f t="shared" ca="1" si="48"/>
        <v/>
      </c>
      <c r="B612" s="67" t="str">
        <f t="shared" ca="1" si="50"/>
        <v/>
      </c>
      <c r="C612" s="65" t="str">
        <f t="shared" ca="1" si="49"/>
        <v/>
      </c>
      <c r="D612" s="65" t="str">
        <f t="shared" ca="1" si="46"/>
        <v/>
      </c>
      <c r="E612" s="65" t="str">
        <f t="shared" ca="1" si="47"/>
        <v/>
      </c>
    </row>
    <row r="613" spans="1:5" x14ac:dyDescent="0.25">
      <c r="A613" s="66" t="str">
        <f t="shared" ca="1" si="48"/>
        <v/>
      </c>
      <c r="B613" s="67" t="str">
        <f t="shared" ca="1" si="50"/>
        <v/>
      </c>
      <c r="C613" s="65" t="str">
        <f t="shared" ca="1" si="49"/>
        <v/>
      </c>
      <c r="D613" s="65" t="str">
        <f t="shared" ca="1" si="46"/>
        <v/>
      </c>
      <c r="E613" s="65" t="str">
        <f t="shared" ca="1" si="47"/>
        <v/>
      </c>
    </row>
    <row r="614" spans="1:5" x14ac:dyDescent="0.25">
      <c r="A614" s="66" t="str">
        <f t="shared" ca="1" si="48"/>
        <v/>
      </c>
      <c r="B614" s="67" t="str">
        <f t="shared" ca="1" si="50"/>
        <v/>
      </c>
      <c r="C614" s="65" t="str">
        <f t="shared" ca="1" si="49"/>
        <v/>
      </c>
      <c r="D614" s="65" t="str">
        <f t="shared" ca="1" si="46"/>
        <v/>
      </c>
      <c r="E614" s="65" t="str">
        <f t="shared" ca="1" si="47"/>
        <v/>
      </c>
    </row>
    <row r="615" spans="1:5" x14ac:dyDescent="0.25">
      <c r="A615" s="66" t="str">
        <f t="shared" ca="1" si="48"/>
        <v/>
      </c>
      <c r="B615" s="67" t="str">
        <f t="shared" ca="1" si="50"/>
        <v/>
      </c>
      <c r="C615" s="65" t="str">
        <f t="shared" ca="1" si="49"/>
        <v/>
      </c>
      <c r="D615" s="65" t="str">
        <f t="shared" ca="1" si="46"/>
        <v/>
      </c>
      <c r="E615" s="65" t="str">
        <f t="shared" ca="1" si="47"/>
        <v/>
      </c>
    </row>
    <row r="616" spans="1:5" x14ac:dyDescent="0.25">
      <c r="A616" s="66" t="str">
        <f t="shared" ca="1" si="48"/>
        <v/>
      </c>
      <c r="B616" s="67" t="str">
        <f t="shared" ca="1" si="50"/>
        <v/>
      </c>
      <c r="C616" s="65" t="str">
        <f t="shared" ca="1" si="49"/>
        <v/>
      </c>
      <c r="D616" s="65" t="str">
        <f t="shared" ca="1" si="46"/>
        <v/>
      </c>
      <c r="E616" s="65" t="str">
        <f t="shared" ca="1" si="47"/>
        <v/>
      </c>
    </row>
    <row r="617" spans="1:5" x14ac:dyDescent="0.25">
      <c r="A617" s="66" t="str">
        <f t="shared" ca="1" si="48"/>
        <v/>
      </c>
      <c r="B617" s="67" t="str">
        <f t="shared" ca="1" si="50"/>
        <v/>
      </c>
      <c r="C617" s="65" t="str">
        <f t="shared" ca="1" si="49"/>
        <v/>
      </c>
      <c r="D617" s="65" t="str">
        <f t="shared" ca="1" si="46"/>
        <v/>
      </c>
      <c r="E617" s="65" t="str">
        <f t="shared" ca="1" si="47"/>
        <v/>
      </c>
    </row>
    <row r="618" spans="1:5" x14ac:dyDescent="0.25">
      <c r="A618" s="66" t="str">
        <f t="shared" ca="1" si="48"/>
        <v/>
      </c>
      <c r="B618" s="67" t="str">
        <f t="shared" ca="1" si="50"/>
        <v/>
      </c>
      <c r="C618" s="65" t="str">
        <f t="shared" ca="1" si="49"/>
        <v/>
      </c>
      <c r="D618" s="65" t="str">
        <f t="shared" ca="1" si="46"/>
        <v/>
      </c>
      <c r="E618" s="65" t="str">
        <f t="shared" ca="1" si="47"/>
        <v/>
      </c>
    </row>
    <row r="619" spans="1:5" x14ac:dyDescent="0.25">
      <c r="A619" s="66" t="str">
        <f t="shared" ca="1" si="48"/>
        <v/>
      </c>
      <c r="B619" s="67" t="str">
        <f t="shared" ca="1" si="50"/>
        <v/>
      </c>
      <c r="C619" s="65" t="str">
        <f t="shared" ca="1" si="49"/>
        <v/>
      </c>
      <c r="D619" s="65" t="str">
        <f t="shared" ca="1" si="46"/>
        <v/>
      </c>
      <c r="E619" s="65" t="str">
        <f t="shared" ca="1" si="47"/>
        <v/>
      </c>
    </row>
    <row r="620" spans="1:5" x14ac:dyDescent="0.25">
      <c r="A620" s="66" t="str">
        <f t="shared" ca="1" si="48"/>
        <v/>
      </c>
      <c r="B620" s="67" t="str">
        <f t="shared" ca="1" si="50"/>
        <v/>
      </c>
      <c r="C620" s="65" t="str">
        <f t="shared" ca="1" si="49"/>
        <v/>
      </c>
      <c r="D620" s="65" t="str">
        <f t="shared" ca="1" si="46"/>
        <v/>
      </c>
      <c r="E620" s="65" t="str">
        <f t="shared" ca="1" si="47"/>
        <v/>
      </c>
    </row>
    <row r="621" spans="1:5" x14ac:dyDescent="0.25">
      <c r="A621" s="66" t="str">
        <f t="shared" ca="1" si="48"/>
        <v/>
      </c>
      <c r="B621" s="67" t="str">
        <f t="shared" ca="1" si="50"/>
        <v/>
      </c>
      <c r="C621" s="65" t="str">
        <f t="shared" ca="1" si="49"/>
        <v/>
      </c>
      <c r="D621" s="65" t="str">
        <f t="shared" ca="1" si="46"/>
        <v/>
      </c>
      <c r="E621" s="65" t="str">
        <f t="shared" ca="1" si="47"/>
        <v/>
      </c>
    </row>
    <row r="622" spans="1:5" x14ac:dyDescent="0.25">
      <c r="A622" s="66" t="str">
        <f t="shared" ca="1" si="48"/>
        <v/>
      </c>
      <c r="B622" s="67" t="str">
        <f t="shared" ca="1" si="50"/>
        <v/>
      </c>
      <c r="C622" s="65" t="str">
        <f t="shared" ca="1" si="49"/>
        <v/>
      </c>
      <c r="D622" s="65" t="str">
        <f t="shared" ca="1" si="46"/>
        <v/>
      </c>
      <c r="E622" s="65" t="str">
        <f t="shared" ca="1" si="47"/>
        <v/>
      </c>
    </row>
    <row r="623" spans="1:5" x14ac:dyDescent="0.25">
      <c r="A623" s="66" t="str">
        <f t="shared" ca="1" si="48"/>
        <v/>
      </c>
      <c r="B623" s="67" t="str">
        <f t="shared" ca="1" si="50"/>
        <v/>
      </c>
      <c r="C623" s="65" t="str">
        <f t="shared" ca="1" si="49"/>
        <v/>
      </c>
      <c r="D623" s="65" t="str">
        <f t="shared" ca="1" si="46"/>
        <v/>
      </c>
      <c r="E623" s="65" t="str">
        <f t="shared" ca="1" si="47"/>
        <v/>
      </c>
    </row>
    <row r="624" spans="1:5" x14ac:dyDescent="0.25">
      <c r="A624" s="69" t="str">
        <f t="shared" ref="A624:A655" ca="1" si="51">IF(A623="","",IF(EDATE(A623,$B$8)&gt;B$9,"",EDATE(A623,$B$8)))</f>
        <v/>
      </c>
      <c r="C624" s="65" t="str">
        <f t="shared" ca="1" si="49"/>
        <v/>
      </c>
    </row>
    <row r="625" spans="1:3" x14ac:dyDescent="0.25">
      <c r="A625" s="69" t="str">
        <f t="shared" ca="1" si="51"/>
        <v/>
      </c>
      <c r="C625" s="65" t="str">
        <f t="shared" ca="1" si="49"/>
        <v/>
      </c>
    </row>
    <row r="626" spans="1:3" x14ac:dyDescent="0.25">
      <c r="A626" s="69" t="str">
        <f t="shared" ca="1" si="51"/>
        <v/>
      </c>
      <c r="C626" s="65" t="str">
        <f t="shared" ca="1" si="49"/>
        <v/>
      </c>
    </row>
    <row r="627" spans="1:3" x14ac:dyDescent="0.25">
      <c r="A627" s="69" t="str">
        <f t="shared" ca="1" si="51"/>
        <v/>
      </c>
      <c r="C627" s="65" t="str">
        <f t="shared" ca="1" si="49"/>
        <v/>
      </c>
    </row>
    <row r="628" spans="1:3" x14ac:dyDescent="0.25">
      <c r="A628" s="69" t="str">
        <f t="shared" ca="1" si="51"/>
        <v/>
      </c>
      <c r="C628" s="65" t="str">
        <f t="shared" ca="1" si="49"/>
        <v/>
      </c>
    </row>
    <row r="629" spans="1:3" x14ac:dyDescent="0.25">
      <c r="A629" s="69" t="str">
        <f t="shared" ca="1" si="51"/>
        <v/>
      </c>
      <c r="C629" s="65" t="str">
        <f t="shared" ca="1" si="49"/>
        <v/>
      </c>
    </row>
    <row r="630" spans="1:3" x14ac:dyDescent="0.25">
      <c r="A630" s="69" t="str">
        <f t="shared" ca="1" si="51"/>
        <v/>
      </c>
      <c r="C630" s="65" t="str">
        <f t="shared" ca="1" si="49"/>
        <v/>
      </c>
    </row>
    <row r="631" spans="1:3" x14ac:dyDescent="0.25">
      <c r="A631" s="69" t="str">
        <f t="shared" ca="1" si="51"/>
        <v/>
      </c>
      <c r="C631" s="65" t="str">
        <f t="shared" ca="1" si="49"/>
        <v/>
      </c>
    </row>
    <row r="632" spans="1:3" x14ac:dyDescent="0.25">
      <c r="A632" s="69" t="str">
        <f t="shared" ca="1" si="51"/>
        <v/>
      </c>
      <c r="C632" s="65" t="str">
        <f t="shared" ca="1" si="49"/>
        <v/>
      </c>
    </row>
    <row r="633" spans="1:3" x14ac:dyDescent="0.25">
      <c r="A633" s="69" t="str">
        <f t="shared" ca="1" si="51"/>
        <v/>
      </c>
      <c r="C633" s="65" t="str">
        <f t="shared" ca="1" si="49"/>
        <v/>
      </c>
    </row>
    <row r="634" spans="1:3" x14ac:dyDescent="0.25">
      <c r="A634" s="69" t="str">
        <f t="shared" ca="1" si="51"/>
        <v/>
      </c>
      <c r="C634" s="65" t="str">
        <f t="shared" ca="1" si="49"/>
        <v/>
      </c>
    </row>
    <row r="635" spans="1:3" x14ac:dyDescent="0.25">
      <c r="A635" s="69" t="str">
        <f t="shared" ca="1" si="51"/>
        <v/>
      </c>
      <c r="C635" s="65" t="str">
        <f t="shared" ca="1" si="49"/>
        <v/>
      </c>
    </row>
    <row r="636" spans="1:3" x14ac:dyDescent="0.25">
      <c r="A636" s="69" t="str">
        <f t="shared" ca="1" si="51"/>
        <v/>
      </c>
      <c r="C636" s="65" t="str">
        <f t="shared" ca="1" si="49"/>
        <v/>
      </c>
    </row>
    <row r="637" spans="1:3" x14ac:dyDescent="0.25">
      <c r="A637" s="69" t="str">
        <f t="shared" ca="1" si="51"/>
        <v/>
      </c>
      <c r="C637" s="65" t="str">
        <f t="shared" ca="1" si="49"/>
        <v/>
      </c>
    </row>
    <row r="638" spans="1:3" x14ac:dyDescent="0.25">
      <c r="A638" s="69" t="str">
        <f t="shared" ca="1" si="51"/>
        <v/>
      </c>
    </row>
    <row r="639" spans="1:3" x14ac:dyDescent="0.25">
      <c r="A639" s="69" t="str">
        <f t="shared" ca="1" si="51"/>
        <v/>
      </c>
    </row>
    <row r="640" spans="1:3" x14ac:dyDescent="0.25">
      <c r="A640" s="69" t="str">
        <f t="shared" ca="1" si="51"/>
        <v/>
      </c>
    </row>
    <row r="641" spans="1:1" x14ac:dyDescent="0.25">
      <c r="A641" s="69" t="str">
        <f t="shared" ca="1" si="51"/>
        <v/>
      </c>
    </row>
    <row r="642" spans="1:1" x14ac:dyDescent="0.25">
      <c r="A642" s="69" t="str">
        <f t="shared" ca="1" si="51"/>
        <v/>
      </c>
    </row>
    <row r="643" spans="1:1" x14ac:dyDescent="0.25">
      <c r="A643" s="69" t="str">
        <f t="shared" ca="1" si="51"/>
        <v/>
      </c>
    </row>
    <row r="644" spans="1:1" x14ac:dyDescent="0.25">
      <c r="A644" s="69" t="str">
        <f t="shared" ca="1" si="51"/>
        <v/>
      </c>
    </row>
    <row r="645" spans="1:1" x14ac:dyDescent="0.25">
      <c r="A645" s="69" t="str">
        <f t="shared" ca="1" si="51"/>
        <v/>
      </c>
    </row>
    <row r="646" spans="1:1" x14ac:dyDescent="0.25">
      <c r="A646" s="69" t="str">
        <f t="shared" ca="1" si="51"/>
        <v/>
      </c>
    </row>
    <row r="647" spans="1:1" x14ac:dyDescent="0.25">
      <c r="A647" s="69" t="str">
        <f t="shared" ca="1" si="51"/>
        <v/>
      </c>
    </row>
    <row r="648" spans="1:1" x14ac:dyDescent="0.25">
      <c r="A648" s="69" t="str">
        <f t="shared" ca="1" si="51"/>
        <v/>
      </c>
    </row>
    <row r="649" spans="1:1" x14ac:dyDescent="0.25">
      <c r="A649" s="69" t="str">
        <f t="shared" ca="1" si="51"/>
        <v/>
      </c>
    </row>
    <row r="650" spans="1:1" x14ac:dyDescent="0.25">
      <c r="A650" s="69" t="str">
        <f t="shared" ca="1" si="51"/>
        <v/>
      </c>
    </row>
    <row r="651" spans="1:1" x14ac:dyDescent="0.25">
      <c r="A651" s="69" t="str">
        <f t="shared" ca="1" si="51"/>
        <v/>
      </c>
    </row>
    <row r="652" spans="1:1" x14ac:dyDescent="0.25">
      <c r="A652" s="69" t="str">
        <f t="shared" ca="1" si="51"/>
        <v/>
      </c>
    </row>
    <row r="653" spans="1:1" x14ac:dyDescent="0.25">
      <c r="A653" s="69" t="str">
        <f t="shared" ca="1" si="51"/>
        <v/>
      </c>
    </row>
    <row r="654" spans="1:1" x14ac:dyDescent="0.25">
      <c r="A654" s="69" t="str">
        <f t="shared" ca="1" si="51"/>
        <v/>
      </c>
    </row>
    <row r="655" spans="1:1" x14ac:dyDescent="0.25">
      <c r="A655" s="69" t="str">
        <f t="shared" ca="1" si="51"/>
        <v/>
      </c>
    </row>
    <row r="656" spans="1:1" x14ac:dyDescent="0.25">
      <c r="A656" s="69" t="str">
        <f t="shared" ref="A656:A687" ca="1" si="52">IF(A655="","",IF(EDATE(A655,$B$8)&gt;B$9,"",EDATE(A655,$B$8)))</f>
        <v/>
      </c>
    </row>
    <row r="657" spans="1:1" x14ac:dyDescent="0.25">
      <c r="A657" s="69" t="str">
        <f t="shared" ca="1" si="52"/>
        <v/>
      </c>
    </row>
    <row r="658" spans="1:1" x14ac:dyDescent="0.25">
      <c r="A658" s="69" t="str">
        <f t="shared" ca="1" si="52"/>
        <v/>
      </c>
    </row>
    <row r="659" spans="1:1" x14ac:dyDescent="0.25">
      <c r="A659" s="69" t="str">
        <f t="shared" ca="1" si="52"/>
        <v/>
      </c>
    </row>
    <row r="660" spans="1:1" x14ac:dyDescent="0.25">
      <c r="A660" s="69" t="str">
        <f t="shared" ca="1" si="52"/>
        <v/>
      </c>
    </row>
    <row r="661" spans="1:1" x14ac:dyDescent="0.25">
      <c r="A661" s="69" t="str">
        <f t="shared" ca="1" si="52"/>
        <v/>
      </c>
    </row>
    <row r="662" spans="1:1" x14ac:dyDescent="0.25">
      <c r="A662" s="69" t="str">
        <f t="shared" ca="1" si="52"/>
        <v/>
      </c>
    </row>
    <row r="663" spans="1:1" x14ac:dyDescent="0.25">
      <c r="A663" s="69" t="str">
        <f t="shared" ca="1" si="52"/>
        <v/>
      </c>
    </row>
    <row r="664" spans="1:1" x14ac:dyDescent="0.25">
      <c r="A664" s="69" t="str">
        <f t="shared" ca="1" si="52"/>
        <v/>
      </c>
    </row>
    <row r="665" spans="1:1" x14ac:dyDescent="0.25">
      <c r="A665" s="69" t="str">
        <f t="shared" ca="1" si="52"/>
        <v/>
      </c>
    </row>
    <row r="666" spans="1:1" x14ac:dyDescent="0.25">
      <c r="A666" s="69" t="str">
        <f t="shared" ca="1" si="52"/>
        <v/>
      </c>
    </row>
    <row r="667" spans="1:1" x14ac:dyDescent="0.25">
      <c r="A667" s="69" t="str">
        <f t="shared" ca="1" si="52"/>
        <v/>
      </c>
    </row>
    <row r="668" spans="1:1" x14ac:dyDescent="0.25">
      <c r="A668" s="69" t="str">
        <f t="shared" ca="1" si="52"/>
        <v/>
      </c>
    </row>
    <row r="669" spans="1:1" x14ac:dyDescent="0.25">
      <c r="A669" s="69" t="str">
        <f t="shared" ca="1" si="52"/>
        <v/>
      </c>
    </row>
    <row r="670" spans="1:1" x14ac:dyDescent="0.25">
      <c r="A670" s="69" t="str">
        <f t="shared" ca="1" si="52"/>
        <v/>
      </c>
    </row>
    <row r="671" spans="1:1" x14ac:dyDescent="0.25">
      <c r="A671" s="69" t="str">
        <f t="shared" ca="1" si="52"/>
        <v/>
      </c>
    </row>
    <row r="672" spans="1:1" x14ac:dyDescent="0.25">
      <c r="A672" s="69" t="str">
        <f t="shared" ca="1" si="52"/>
        <v/>
      </c>
    </row>
    <row r="673" spans="1:1" x14ac:dyDescent="0.25">
      <c r="A673" s="69" t="str">
        <f t="shared" ca="1" si="52"/>
        <v/>
      </c>
    </row>
    <row r="674" spans="1:1" x14ac:dyDescent="0.25">
      <c r="A674" s="69" t="str">
        <f t="shared" ca="1" si="52"/>
        <v/>
      </c>
    </row>
    <row r="675" spans="1:1" x14ac:dyDescent="0.25">
      <c r="A675" s="69" t="str">
        <f t="shared" ca="1" si="52"/>
        <v/>
      </c>
    </row>
    <row r="676" spans="1:1" x14ac:dyDescent="0.25">
      <c r="A676" s="69" t="str">
        <f t="shared" ca="1" si="52"/>
        <v/>
      </c>
    </row>
    <row r="677" spans="1:1" x14ac:dyDescent="0.25">
      <c r="A677" s="69" t="str">
        <f t="shared" ca="1" si="52"/>
        <v/>
      </c>
    </row>
    <row r="678" spans="1:1" x14ac:dyDescent="0.25">
      <c r="A678" s="69" t="str">
        <f t="shared" ca="1" si="52"/>
        <v/>
      </c>
    </row>
    <row r="679" spans="1:1" x14ac:dyDescent="0.25">
      <c r="A679" s="69" t="str">
        <f t="shared" ca="1" si="52"/>
        <v/>
      </c>
    </row>
    <row r="680" spans="1:1" x14ac:dyDescent="0.25">
      <c r="A680" s="69" t="str">
        <f t="shared" ca="1" si="52"/>
        <v/>
      </c>
    </row>
    <row r="681" spans="1:1" x14ac:dyDescent="0.25">
      <c r="A681" s="69" t="str">
        <f t="shared" ca="1" si="52"/>
        <v/>
      </c>
    </row>
    <row r="682" spans="1:1" x14ac:dyDescent="0.25">
      <c r="A682" s="69" t="str">
        <f t="shared" ca="1" si="52"/>
        <v/>
      </c>
    </row>
    <row r="683" spans="1:1" x14ac:dyDescent="0.25">
      <c r="A683" s="69" t="str">
        <f t="shared" ca="1" si="52"/>
        <v/>
      </c>
    </row>
    <row r="684" spans="1:1" x14ac:dyDescent="0.25">
      <c r="A684" s="69" t="str">
        <f t="shared" ca="1" si="52"/>
        <v/>
      </c>
    </row>
    <row r="685" spans="1:1" x14ac:dyDescent="0.25">
      <c r="A685" s="69" t="str">
        <f t="shared" ca="1" si="52"/>
        <v/>
      </c>
    </row>
    <row r="686" spans="1:1" x14ac:dyDescent="0.25">
      <c r="A686" s="69" t="str">
        <f t="shared" ca="1" si="52"/>
        <v/>
      </c>
    </row>
    <row r="687" spans="1:1" x14ac:dyDescent="0.25">
      <c r="A687" s="69" t="str">
        <f t="shared" ca="1" si="52"/>
        <v/>
      </c>
    </row>
    <row r="688" spans="1:1" x14ac:dyDescent="0.25">
      <c r="A688" s="69" t="str">
        <f t="shared" ref="A688:A719" ca="1" si="53">IF(A687="","",IF(EDATE(A687,$B$8)&gt;B$9,"",EDATE(A687,$B$8)))</f>
        <v/>
      </c>
    </row>
    <row r="689" spans="1:1" x14ac:dyDescent="0.25">
      <c r="A689" s="69" t="str">
        <f t="shared" ca="1" si="53"/>
        <v/>
      </c>
    </row>
    <row r="690" spans="1:1" x14ac:dyDescent="0.25">
      <c r="A690" s="69" t="str">
        <f t="shared" ca="1" si="53"/>
        <v/>
      </c>
    </row>
    <row r="691" spans="1:1" x14ac:dyDescent="0.25">
      <c r="A691" s="69" t="str">
        <f t="shared" ca="1" si="53"/>
        <v/>
      </c>
    </row>
    <row r="692" spans="1:1" x14ac:dyDescent="0.25">
      <c r="A692" s="69" t="str">
        <f t="shared" ca="1" si="53"/>
        <v/>
      </c>
    </row>
    <row r="693" spans="1:1" x14ac:dyDescent="0.25">
      <c r="A693" s="69" t="str">
        <f t="shared" ca="1" si="53"/>
        <v/>
      </c>
    </row>
    <row r="694" spans="1:1" x14ac:dyDescent="0.25">
      <c r="A694" s="69" t="str">
        <f t="shared" ca="1" si="53"/>
        <v/>
      </c>
    </row>
    <row r="695" spans="1:1" x14ac:dyDescent="0.25">
      <c r="A695" s="69" t="str">
        <f t="shared" ca="1" si="53"/>
        <v/>
      </c>
    </row>
    <row r="696" spans="1:1" x14ac:dyDescent="0.25">
      <c r="A696" s="69" t="str">
        <f t="shared" ca="1" si="53"/>
        <v/>
      </c>
    </row>
    <row r="697" spans="1:1" x14ac:dyDescent="0.25">
      <c r="A697" s="69" t="str">
        <f t="shared" ca="1" si="53"/>
        <v/>
      </c>
    </row>
    <row r="698" spans="1:1" x14ac:dyDescent="0.25">
      <c r="A698" s="69" t="str">
        <f t="shared" ca="1" si="53"/>
        <v/>
      </c>
    </row>
    <row r="699" spans="1:1" x14ac:dyDescent="0.25">
      <c r="A699" s="69" t="str">
        <f t="shared" ca="1" si="53"/>
        <v/>
      </c>
    </row>
    <row r="700" spans="1:1" x14ac:dyDescent="0.25">
      <c r="A700" s="69" t="str">
        <f t="shared" ca="1" si="53"/>
        <v/>
      </c>
    </row>
    <row r="701" spans="1:1" x14ac:dyDescent="0.25">
      <c r="A701" s="69" t="str">
        <f t="shared" ca="1" si="53"/>
        <v/>
      </c>
    </row>
    <row r="702" spans="1:1" x14ac:dyDescent="0.25">
      <c r="A702" s="69" t="str">
        <f t="shared" ca="1" si="53"/>
        <v/>
      </c>
    </row>
    <row r="703" spans="1:1" x14ac:dyDescent="0.25">
      <c r="A703" s="69" t="str">
        <f t="shared" ca="1" si="53"/>
        <v/>
      </c>
    </row>
    <row r="704" spans="1:1" x14ac:dyDescent="0.25">
      <c r="A704" s="69" t="str">
        <f t="shared" ca="1" si="53"/>
        <v/>
      </c>
    </row>
    <row r="705" spans="1:1" x14ac:dyDescent="0.25">
      <c r="A705" s="69" t="str">
        <f t="shared" ca="1" si="53"/>
        <v/>
      </c>
    </row>
    <row r="706" spans="1:1" x14ac:dyDescent="0.25">
      <c r="A706" s="69" t="str">
        <f t="shared" ca="1" si="53"/>
        <v/>
      </c>
    </row>
    <row r="707" spans="1:1" x14ac:dyDescent="0.25">
      <c r="A707" s="69" t="str">
        <f t="shared" ca="1" si="53"/>
        <v/>
      </c>
    </row>
    <row r="708" spans="1:1" x14ac:dyDescent="0.25">
      <c r="A708" s="69" t="str">
        <f t="shared" ca="1" si="53"/>
        <v/>
      </c>
    </row>
    <row r="709" spans="1:1" x14ac:dyDescent="0.25">
      <c r="A709" s="69" t="str">
        <f t="shared" ca="1" si="53"/>
        <v/>
      </c>
    </row>
    <row r="710" spans="1:1" x14ac:dyDescent="0.25">
      <c r="A710" s="69" t="str">
        <f t="shared" ca="1" si="53"/>
        <v/>
      </c>
    </row>
    <row r="711" spans="1:1" x14ac:dyDescent="0.25">
      <c r="A711" s="69" t="str">
        <f t="shared" ca="1" si="53"/>
        <v/>
      </c>
    </row>
    <row r="712" spans="1:1" x14ac:dyDescent="0.25">
      <c r="A712" s="69" t="str">
        <f t="shared" ca="1" si="53"/>
        <v/>
      </c>
    </row>
    <row r="713" spans="1:1" x14ac:dyDescent="0.25">
      <c r="A713" s="69" t="str">
        <f t="shared" ca="1" si="53"/>
        <v/>
      </c>
    </row>
    <row r="714" spans="1:1" x14ac:dyDescent="0.25">
      <c r="A714" s="69" t="str">
        <f t="shared" ca="1" si="53"/>
        <v/>
      </c>
    </row>
    <row r="715" spans="1:1" x14ac:dyDescent="0.25">
      <c r="A715" s="69" t="str">
        <f t="shared" ca="1" si="53"/>
        <v/>
      </c>
    </row>
    <row r="716" spans="1:1" x14ac:dyDescent="0.25">
      <c r="A716" s="69" t="str">
        <f t="shared" ca="1" si="53"/>
        <v/>
      </c>
    </row>
    <row r="717" spans="1:1" x14ac:dyDescent="0.25">
      <c r="A717" s="69" t="str">
        <f t="shared" ca="1" si="53"/>
        <v/>
      </c>
    </row>
    <row r="718" spans="1:1" x14ac:dyDescent="0.25">
      <c r="A718" s="69" t="str">
        <f t="shared" ca="1" si="53"/>
        <v/>
      </c>
    </row>
    <row r="719" spans="1:1" x14ac:dyDescent="0.25">
      <c r="A719" s="69" t="str">
        <f t="shared" ca="1" si="53"/>
        <v/>
      </c>
    </row>
    <row r="720" spans="1:1" x14ac:dyDescent="0.25">
      <c r="A720" s="69" t="str">
        <f t="shared" ref="A720:A751" ca="1" si="54">IF(A719="","",IF(EDATE(A719,$B$8)&gt;B$9,"",EDATE(A719,$B$8)))</f>
        <v/>
      </c>
    </row>
    <row r="721" spans="1:1" x14ac:dyDescent="0.25">
      <c r="A721" s="69" t="str">
        <f t="shared" ca="1" si="54"/>
        <v/>
      </c>
    </row>
    <row r="722" spans="1:1" x14ac:dyDescent="0.25">
      <c r="A722" s="69" t="str">
        <f t="shared" ca="1" si="54"/>
        <v/>
      </c>
    </row>
    <row r="723" spans="1:1" x14ac:dyDescent="0.25">
      <c r="A723" s="69" t="str">
        <f t="shared" ca="1" si="54"/>
        <v/>
      </c>
    </row>
    <row r="724" spans="1:1" x14ac:dyDescent="0.25">
      <c r="A724" s="69" t="str">
        <f t="shared" ca="1" si="54"/>
        <v/>
      </c>
    </row>
    <row r="725" spans="1:1" x14ac:dyDescent="0.25">
      <c r="A725" s="69" t="str">
        <f t="shared" ca="1" si="54"/>
        <v/>
      </c>
    </row>
    <row r="726" spans="1:1" x14ac:dyDescent="0.25">
      <c r="A726" s="69" t="str">
        <f t="shared" ca="1" si="54"/>
        <v/>
      </c>
    </row>
    <row r="727" spans="1:1" x14ac:dyDescent="0.25">
      <c r="A727" s="69" t="str">
        <f t="shared" ca="1" si="54"/>
        <v/>
      </c>
    </row>
    <row r="728" spans="1:1" x14ac:dyDescent="0.25">
      <c r="A728" s="69" t="str">
        <f t="shared" ca="1" si="54"/>
        <v/>
      </c>
    </row>
    <row r="729" spans="1:1" x14ac:dyDescent="0.25">
      <c r="A729" s="69" t="str">
        <f t="shared" ca="1" si="54"/>
        <v/>
      </c>
    </row>
    <row r="730" spans="1:1" x14ac:dyDescent="0.25">
      <c r="A730" s="69" t="str">
        <f t="shared" ca="1" si="54"/>
        <v/>
      </c>
    </row>
    <row r="731" spans="1:1" x14ac:dyDescent="0.25">
      <c r="A731" s="69" t="str">
        <f t="shared" ca="1" si="54"/>
        <v/>
      </c>
    </row>
    <row r="732" spans="1:1" x14ac:dyDescent="0.25">
      <c r="A732" s="69" t="str">
        <f t="shared" ca="1" si="54"/>
        <v/>
      </c>
    </row>
    <row r="733" spans="1:1" x14ac:dyDescent="0.25">
      <c r="A733" s="69" t="str">
        <f t="shared" ca="1" si="54"/>
        <v/>
      </c>
    </row>
    <row r="734" spans="1:1" x14ac:dyDescent="0.25">
      <c r="A734" s="69" t="str">
        <f t="shared" ca="1" si="54"/>
        <v/>
      </c>
    </row>
    <row r="735" spans="1:1" x14ac:dyDescent="0.25">
      <c r="A735" s="69" t="str">
        <f t="shared" ca="1" si="54"/>
        <v/>
      </c>
    </row>
    <row r="736" spans="1:1" x14ac:dyDescent="0.25">
      <c r="A736" s="69" t="str">
        <f t="shared" ca="1" si="54"/>
        <v/>
      </c>
    </row>
    <row r="737" spans="1:1" x14ac:dyDescent="0.25">
      <c r="A737" s="69" t="str">
        <f t="shared" ca="1" si="54"/>
        <v/>
      </c>
    </row>
    <row r="738" spans="1:1" x14ac:dyDescent="0.25">
      <c r="A738" s="69" t="str">
        <f t="shared" ca="1" si="54"/>
        <v/>
      </c>
    </row>
    <row r="739" spans="1:1" x14ac:dyDescent="0.25">
      <c r="A739" s="69" t="str">
        <f t="shared" ca="1" si="54"/>
        <v/>
      </c>
    </row>
    <row r="740" spans="1:1" x14ac:dyDescent="0.25">
      <c r="A740" s="69" t="str">
        <f t="shared" ca="1" si="54"/>
        <v/>
      </c>
    </row>
    <row r="741" spans="1:1" x14ac:dyDescent="0.25">
      <c r="A741" s="69" t="str">
        <f t="shared" ca="1" si="54"/>
        <v/>
      </c>
    </row>
    <row r="742" spans="1:1" x14ac:dyDescent="0.25">
      <c r="A742" s="69" t="str">
        <f t="shared" ca="1" si="54"/>
        <v/>
      </c>
    </row>
    <row r="743" spans="1:1" x14ac:dyDescent="0.25">
      <c r="A743" s="69" t="str">
        <f t="shared" ca="1" si="54"/>
        <v/>
      </c>
    </row>
    <row r="744" spans="1:1" x14ac:dyDescent="0.25">
      <c r="A744" s="69" t="str">
        <f t="shared" ca="1" si="54"/>
        <v/>
      </c>
    </row>
    <row r="745" spans="1:1" x14ac:dyDescent="0.25">
      <c r="A745" s="69" t="str">
        <f t="shared" ca="1" si="54"/>
        <v/>
      </c>
    </row>
    <row r="746" spans="1:1" x14ac:dyDescent="0.25">
      <c r="A746" s="69" t="str">
        <f t="shared" ca="1" si="54"/>
        <v/>
      </c>
    </row>
    <row r="747" spans="1:1" x14ac:dyDescent="0.25">
      <c r="A747" s="69" t="str">
        <f t="shared" ca="1" si="54"/>
        <v/>
      </c>
    </row>
    <row r="748" spans="1:1" x14ac:dyDescent="0.25">
      <c r="A748" s="69" t="str">
        <f t="shared" ca="1" si="54"/>
        <v/>
      </c>
    </row>
    <row r="749" spans="1:1" x14ac:dyDescent="0.25">
      <c r="A749" s="69" t="str">
        <f t="shared" ca="1" si="54"/>
        <v/>
      </c>
    </row>
    <row r="750" spans="1:1" x14ac:dyDescent="0.25">
      <c r="A750" s="69" t="str">
        <f t="shared" ca="1" si="54"/>
        <v/>
      </c>
    </row>
    <row r="751" spans="1:1" x14ac:dyDescent="0.25">
      <c r="A751" s="69" t="str">
        <f t="shared" ca="1" si="54"/>
        <v/>
      </c>
    </row>
    <row r="752" spans="1:1" x14ac:dyDescent="0.25">
      <c r="A752" s="69" t="str">
        <f t="shared" ref="A752:A776" ca="1" si="55">IF(A751="","",IF(EDATE(A751,$B$8)&gt;B$9,"",EDATE(A751,$B$8)))</f>
        <v/>
      </c>
    </row>
    <row r="753" spans="1:1" x14ac:dyDescent="0.25">
      <c r="A753" s="69" t="str">
        <f t="shared" ca="1" si="55"/>
        <v/>
      </c>
    </row>
    <row r="754" spans="1:1" x14ac:dyDescent="0.25">
      <c r="A754" s="69" t="str">
        <f t="shared" ca="1" si="55"/>
        <v/>
      </c>
    </row>
    <row r="755" spans="1:1" x14ac:dyDescent="0.25">
      <c r="A755" s="69" t="str">
        <f t="shared" ca="1" si="55"/>
        <v/>
      </c>
    </row>
    <row r="756" spans="1:1" x14ac:dyDescent="0.25">
      <c r="A756" s="69" t="str">
        <f t="shared" ca="1" si="55"/>
        <v/>
      </c>
    </row>
    <row r="757" spans="1:1" x14ac:dyDescent="0.25">
      <c r="A757" s="69" t="str">
        <f t="shared" ca="1" si="55"/>
        <v/>
      </c>
    </row>
    <row r="758" spans="1:1" x14ac:dyDescent="0.25">
      <c r="A758" s="69" t="str">
        <f t="shared" ca="1" si="55"/>
        <v/>
      </c>
    </row>
    <row r="759" spans="1:1" x14ac:dyDescent="0.25">
      <c r="A759" s="69" t="str">
        <f t="shared" ca="1" si="55"/>
        <v/>
      </c>
    </row>
    <row r="760" spans="1:1" x14ac:dyDescent="0.25">
      <c r="A760" s="69" t="str">
        <f t="shared" ca="1" si="55"/>
        <v/>
      </c>
    </row>
    <row r="761" spans="1:1" x14ac:dyDescent="0.25">
      <c r="A761" s="69" t="str">
        <f t="shared" ca="1" si="55"/>
        <v/>
      </c>
    </row>
    <row r="762" spans="1:1" x14ac:dyDescent="0.25">
      <c r="A762" s="69" t="str">
        <f t="shared" ca="1" si="55"/>
        <v/>
      </c>
    </row>
    <row r="763" spans="1:1" x14ac:dyDescent="0.25">
      <c r="A763" s="69" t="str">
        <f t="shared" ca="1" si="55"/>
        <v/>
      </c>
    </row>
    <row r="764" spans="1:1" x14ac:dyDescent="0.25">
      <c r="A764" s="69" t="str">
        <f t="shared" ca="1" si="55"/>
        <v/>
      </c>
    </row>
    <row r="765" spans="1:1" x14ac:dyDescent="0.25">
      <c r="A765" s="69" t="str">
        <f t="shared" ca="1" si="55"/>
        <v/>
      </c>
    </row>
    <row r="766" spans="1:1" x14ac:dyDescent="0.25">
      <c r="A766" s="69" t="str">
        <f t="shared" ca="1" si="55"/>
        <v/>
      </c>
    </row>
    <row r="767" spans="1:1" x14ac:dyDescent="0.25">
      <c r="A767" s="69" t="str">
        <f t="shared" ca="1" si="55"/>
        <v/>
      </c>
    </row>
    <row r="768" spans="1:1" x14ac:dyDescent="0.25">
      <c r="A768" s="69" t="str">
        <f t="shared" ca="1" si="55"/>
        <v/>
      </c>
    </row>
    <row r="769" spans="1:1" x14ac:dyDescent="0.25">
      <c r="A769" s="69" t="str">
        <f t="shared" ca="1" si="55"/>
        <v/>
      </c>
    </row>
    <row r="770" spans="1:1" x14ac:dyDescent="0.25">
      <c r="A770" s="69" t="str">
        <f t="shared" ca="1" si="55"/>
        <v/>
      </c>
    </row>
    <row r="771" spans="1:1" x14ac:dyDescent="0.25">
      <c r="A771" s="69" t="str">
        <f t="shared" ca="1" si="55"/>
        <v/>
      </c>
    </row>
    <row r="772" spans="1:1" x14ac:dyDescent="0.25">
      <c r="A772" s="69" t="str">
        <f t="shared" ca="1" si="55"/>
        <v/>
      </c>
    </row>
    <row r="773" spans="1:1" x14ac:dyDescent="0.25">
      <c r="A773" s="69" t="str">
        <f t="shared" ca="1" si="55"/>
        <v/>
      </c>
    </row>
    <row r="774" spans="1:1" x14ac:dyDescent="0.25">
      <c r="A774" s="69" t="str">
        <f t="shared" ca="1" si="55"/>
        <v/>
      </c>
    </row>
    <row r="775" spans="1:1" x14ac:dyDescent="0.25">
      <c r="A775" s="69" t="str">
        <f t="shared" ca="1" si="55"/>
        <v/>
      </c>
    </row>
    <row r="776" spans="1:1" x14ac:dyDescent="0.25">
      <c r="A776" s="69" t="str">
        <f t="shared" ca="1" si="55"/>
        <v/>
      </c>
    </row>
  </sheetData>
  <sheetProtection sheet="1" formatCells="0" formatColumns="0" formatRows="0" selectLockedCells="1"/>
  <phoneticPr fontId="4" type="noConversion"/>
  <dataValidations count="2">
    <dataValidation type="list" allowBlank="1" showInputMessage="1" showErrorMessage="1" sqref="B6" xr:uid="{00000000-0002-0000-0300-000000000000}">
      <formula1>$N$5:$N$8</formula1>
    </dataValidation>
    <dataValidation type="decimal" operator="greaterThan" allowBlank="1" showInputMessage="1" showErrorMessage="1" errorTitle="Mindestwert beachten" error="Bitte erfassen Sie hier die Zeit bis zur ersten Tilgung. Die wird mindestens 1 Monat = 1/12 Jahr sein, bei quartalsweiser Abrechung ist der Wert 0,25" sqref="B5" xr:uid="{00000000-0002-0000-0300-000001000000}">
      <formula1>0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/>
  <dimension ref="A1:L106"/>
  <sheetViews>
    <sheetView zoomScale="150" workbookViewId="0">
      <selection activeCell="J1" sqref="J1"/>
    </sheetView>
  </sheetViews>
  <sheetFormatPr baseColWidth="10" defaultColWidth="11.5703125" defaultRowHeight="12.75" x14ac:dyDescent="0.2"/>
  <cols>
    <col min="1" max="1" width="4.7109375" style="1" customWidth="1"/>
    <col min="2" max="2" width="15.42578125" style="1" customWidth="1"/>
    <col min="3" max="3" width="18.42578125" style="1" customWidth="1"/>
    <col min="4" max="4" width="4.140625" style="1" customWidth="1"/>
    <col min="5" max="5" width="14.7109375" style="1" customWidth="1"/>
    <col min="6" max="6" width="21" style="1" customWidth="1"/>
    <col min="7" max="7" width="4.28515625" style="1" customWidth="1"/>
    <col min="8" max="8" width="19" style="1" customWidth="1"/>
    <col min="9" max="9" width="16.7109375" style="1" customWidth="1"/>
    <col min="10" max="10" width="5" style="1" customWidth="1"/>
    <col min="11" max="16384" width="11.5703125" style="1"/>
  </cols>
  <sheetData>
    <row r="1" spans="1:12" ht="33" customHeight="1" x14ac:dyDescent="0.3">
      <c r="A1" s="6"/>
      <c r="B1" s="7" t="s">
        <v>21</v>
      </c>
      <c r="C1" s="6"/>
      <c r="D1" s="6"/>
      <c r="E1" s="6"/>
      <c r="F1" s="6"/>
      <c r="G1" s="6"/>
      <c r="H1" s="6"/>
      <c r="I1" s="6"/>
      <c r="J1" s="6"/>
    </row>
    <row r="2" spans="1:12" x14ac:dyDescent="0.2">
      <c r="A2" s="6"/>
      <c r="B2" s="70" t="s">
        <v>13</v>
      </c>
      <c r="C2" s="70"/>
      <c r="D2" s="6"/>
      <c r="E2" s="70" t="s">
        <v>14</v>
      </c>
      <c r="F2" s="70"/>
      <c r="G2" s="6"/>
      <c r="H2" s="70" t="s">
        <v>15</v>
      </c>
      <c r="I2" s="70"/>
      <c r="J2" s="6"/>
    </row>
    <row r="3" spans="1:12" ht="13.5" thickBot="1" x14ac:dyDescent="0.25">
      <c r="A3" s="6"/>
      <c r="B3" s="6" t="s">
        <v>2</v>
      </c>
      <c r="C3" s="8">
        <v>850000</v>
      </c>
      <c r="D3" s="6"/>
      <c r="E3" s="6" t="s">
        <v>2</v>
      </c>
      <c r="F3" s="8">
        <v>738720</v>
      </c>
      <c r="G3" s="6"/>
      <c r="H3" s="6" t="s">
        <v>2</v>
      </c>
      <c r="I3" s="8">
        <v>850000</v>
      </c>
      <c r="J3" s="6"/>
    </row>
    <row r="4" spans="1:12" ht="14.25" thickTop="1" thickBot="1" x14ac:dyDescent="0.25">
      <c r="A4" s="6"/>
      <c r="B4" s="6" t="s">
        <v>0</v>
      </c>
      <c r="C4" s="9">
        <v>4.1500000000000002E-2</v>
      </c>
      <c r="D4" s="6"/>
      <c r="E4" s="6" t="s">
        <v>0</v>
      </c>
      <c r="F4" s="10">
        <v>3.6999999999999998E-2</v>
      </c>
      <c r="G4" s="6"/>
      <c r="H4" s="6" t="s">
        <v>0</v>
      </c>
      <c r="I4" s="11">
        <f>RATE(I8,I5,I3,I9,I14)*I13</f>
        <v>4.1499905342529786E-2</v>
      </c>
      <c r="J4" s="6"/>
      <c r="L4" s="17"/>
    </row>
    <row r="5" spans="1:12" ht="14.25" thickTop="1" thickBot="1" x14ac:dyDescent="0.25">
      <c r="A5" s="6"/>
      <c r="B5" s="6" t="s">
        <v>1</v>
      </c>
      <c r="C5" s="8">
        <v>-5218.26</v>
      </c>
      <c r="D5" s="6"/>
      <c r="E5" s="6" t="s">
        <v>1</v>
      </c>
      <c r="F5" s="12">
        <f>-PMT(F4/F13,F8,F3,F9,F14)</f>
        <v>5353.8318160989957</v>
      </c>
      <c r="G5" s="6"/>
      <c r="H5" s="6" t="s">
        <v>1</v>
      </c>
      <c r="I5" s="8">
        <f>C5</f>
        <v>-5218.26</v>
      </c>
      <c r="J5" s="6"/>
    </row>
    <row r="6" spans="1:12" ht="13.5" thickTop="1" x14ac:dyDescent="0.2">
      <c r="A6" s="6"/>
      <c r="B6" s="6" t="s">
        <v>3</v>
      </c>
      <c r="C6" s="13" t="s">
        <v>6</v>
      </c>
      <c r="D6" s="6"/>
      <c r="E6" s="6" t="s">
        <v>3</v>
      </c>
      <c r="F6" s="13" t="s">
        <v>6</v>
      </c>
      <c r="G6" s="6"/>
      <c r="H6" s="6" t="s">
        <v>3</v>
      </c>
      <c r="I6" s="13" t="str">
        <f>C6</f>
        <v>monatlich</v>
      </c>
      <c r="J6" s="6"/>
    </row>
    <row r="7" spans="1:12" x14ac:dyDescent="0.2">
      <c r="A7" s="6"/>
      <c r="B7" s="6" t="s">
        <v>12</v>
      </c>
      <c r="C7" s="13" t="s">
        <v>11</v>
      </c>
      <c r="D7" s="6"/>
      <c r="E7" s="6" t="s">
        <v>12</v>
      </c>
      <c r="F7" s="13" t="str">
        <f>C7</f>
        <v>nachschüssig</v>
      </c>
      <c r="G7" s="6"/>
      <c r="H7" s="6" t="s">
        <v>12</v>
      </c>
      <c r="I7" s="13" t="str">
        <f>C7</f>
        <v>nachschüssig</v>
      </c>
      <c r="J7" s="6"/>
    </row>
    <row r="8" spans="1:12" ht="13.5" thickBot="1" x14ac:dyDescent="0.25">
      <c r="A8" s="6"/>
      <c r="B8" s="6" t="s">
        <v>4</v>
      </c>
      <c r="C8" s="13">
        <v>240</v>
      </c>
      <c r="D8" s="6"/>
      <c r="E8" s="6" t="s">
        <v>4</v>
      </c>
      <c r="F8" s="13">
        <v>180</v>
      </c>
      <c r="G8" s="6"/>
      <c r="H8" s="6" t="s">
        <v>4</v>
      </c>
      <c r="I8" s="13">
        <v>240</v>
      </c>
      <c r="J8" s="6"/>
    </row>
    <row r="9" spans="1:12" ht="14.25" thickTop="1" thickBot="1" x14ac:dyDescent="0.25">
      <c r="A9" s="6"/>
      <c r="B9" s="6" t="s">
        <v>5</v>
      </c>
      <c r="C9" s="12">
        <f>FV(C4/C13,C8,C5,C3,C14)</f>
        <v>-1.5931293221656233</v>
      </c>
      <c r="D9" s="6"/>
      <c r="E9" s="6" t="s">
        <v>5</v>
      </c>
      <c r="F9" s="8">
        <v>0</v>
      </c>
      <c r="G9" s="6"/>
      <c r="H9" s="6" t="s">
        <v>5</v>
      </c>
      <c r="I9" s="8">
        <v>0</v>
      </c>
      <c r="J9" s="6"/>
    </row>
    <row r="10" spans="1:12" ht="13.5" thickTop="1" x14ac:dyDescent="0.2">
      <c r="A10" s="6"/>
      <c r="B10" s="6"/>
      <c r="C10" s="14" t="str">
        <f>IF(C9&gt;0,"Überzahlung","")</f>
        <v/>
      </c>
      <c r="D10" s="6"/>
      <c r="E10" s="6"/>
      <c r="F10" s="6"/>
      <c r="G10" s="6"/>
      <c r="H10" s="6"/>
      <c r="I10" s="6"/>
      <c r="J10" s="6"/>
    </row>
    <row r="11" spans="1:12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2" hidden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 hidden="1" x14ac:dyDescent="0.2">
      <c r="A13" s="6"/>
      <c r="B13" s="6"/>
      <c r="C13" s="6">
        <f>IF(C6="monatlich",12,IF(C6="halbjährlich",2,IF(C6="vierteljährlich",4,1)))</f>
        <v>12</v>
      </c>
      <c r="D13" s="6"/>
      <c r="E13" s="6"/>
      <c r="F13" s="6">
        <f>IF(F6="monatlich",12,IF(F6="halbjährlich",2,IF(F6="vierteljährlich",4,1)))</f>
        <v>12</v>
      </c>
      <c r="G13" s="6"/>
      <c r="H13" s="6"/>
      <c r="I13" s="6">
        <f>IF(I6="monatlich",12,IF(I6="halbjährlich",2,IF(I6="vierteljährlich",4,1)))</f>
        <v>12</v>
      </c>
      <c r="J13" s="6"/>
    </row>
    <row r="14" spans="1:12" hidden="1" x14ac:dyDescent="0.2">
      <c r="A14" s="6"/>
      <c r="B14" s="6"/>
      <c r="C14" s="6">
        <f>IF(C7="nachschüssig",0,1)</f>
        <v>0</v>
      </c>
      <c r="D14" s="6"/>
      <c r="E14" s="6"/>
      <c r="F14" s="6">
        <f>IF(F7="nachschüssig",0,1)</f>
        <v>0</v>
      </c>
      <c r="G14" s="6"/>
      <c r="H14" s="6"/>
      <c r="I14" s="6">
        <f>IF(I7="nachschüssig",0,1)</f>
        <v>0</v>
      </c>
      <c r="J14" s="6"/>
    </row>
    <row r="15" spans="1:12" hidden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2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3.5" thickBot="1" x14ac:dyDescent="0.25">
      <c r="A18" s="6"/>
      <c r="B18" s="70" t="s">
        <v>16</v>
      </c>
      <c r="C18" s="70"/>
      <c r="D18" s="6"/>
      <c r="E18" s="70" t="s">
        <v>17</v>
      </c>
      <c r="F18" s="70"/>
      <c r="G18" s="6"/>
      <c r="H18" s="71"/>
      <c r="I18" s="71"/>
      <c r="J18" s="6"/>
    </row>
    <row r="19" spans="1:10" ht="14.25" thickTop="1" thickBot="1" x14ac:dyDescent="0.25">
      <c r="A19" s="6"/>
      <c r="B19" s="6" t="s">
        <v>2</v>
      </c>
      <c r="C19" s="8">
        <v>850000</v>
      </c>
      <c r="D19" s="6"/>
      <c r="E19" s="6" t="s">
        <v>2</v>
      </c>
      <c r="F19" s="12">
        <f>-PV(F20/F29,F24,F21,F25,F30)</f>
        <v>694634.12169172114</v>
      </c>
      <c r="G19" s="6"/>
      <c r="H19" s="6"/>
      <c r="I19" s="8"/>
      <c r="J19" s="6"/>
    </row>
    <row r="20" spans="1:10" ht="13.5" thickTop="1" x14ac:dyDescent="0.2">
      <c r="A20" s="6"/>
      <c r="B20" s="6" t="s">
        <v>0</v>
      </c>
      <c r="C20" s="9">
        <v>4.1500000000000002E-2</v>
      </c>
      <c r="D20" s="6"/>
      <c r="E20" s="6" t="s">
        <v>0</v>
      </c>
      <c r="F20" s="10">
        <v>3.5999999999999997E-2</v>
      </c>
      <c r="G20" s="6"/>
      <c r="H20" s="43"/>
      <c r="I20" s="8"/>
      <c r="J20" s="6"/>
    </row>
    <row r="21" spans="1:10" x14ac:dyDescent="0.2">
      <c r="A21" s="6"/>
      <c r="B21" s="6" t="s">
        <v>1</v>
      </c>
      <c r="C21" s="8">
        <f>C5</f>
        <v>-5218.26</v>
      </c>
      <c r="D21" s="6"/>
      <c r="E21" s="6" t="s">
        <v>1</v>
      </c>
      <c r="F21" s="8">
        <v>5000</v>
      </c>
      <c r="G21" s="6"/>
      <c r="H21" s="6"/>
      <c r="I21" s="8"/>
      <c r="J21" s="6"/>
    </row>
    <row r="22" spans="1:10" x14ac:dyDescent="0.2">
      <c r="A22" s="6"/>
      <c r="B22" s="6" t="s">
        <v>3</v>
      </c>
      <c r="C22" s="13" t="str">
        <f>C6</f>
        <v>monatlich</v>
      </c>
      <c r="D22" s="6"/>
      <c r="E22" s="6" t="s">
        <v>3</v>
      </c>
      <c r="F22" s="13" t="s">
        <v>6</v>
      </c>
      <c r="G22" s="6"/>
      <c r="H22" s="6"/>
      <c r="I22" s="8"/>
      <c r="J22" s="6"/>
    </row>
    <row r="23" spans="1:10" ht="13.5" thickBot="1" x14ac:dyDescent="0.25">
      <c r="A23" s="6"/>
      <c r="B23" s="6" t="s">
        <v>12</v>
      </c>
      <c r="C23" s="13" t="str">
        <f>C7</f>
        <v>nachschüssig</v>
      </c>
      <c r="D23" s="6"/>
      <c r="E23" s="6" t="s">
        <v>12</v>
      </c>
      <c r="F23" s="13" t="str">
        <f t="shared" ref="F23" si="0">C7</f>
        <v>nachschüssig</v>
      </c>
      <c r="G23" s="6"/>
      <c r="H23" s="6"/>
      <c r="I23" s="8"/>
      <c r="J23" s="6"/>
    </row>
    <row r="24" spans="1:10" ht="14.25" thickTop="1" thickBot="1" x14ac:dyDescent="0.25">
      <c r="A24" s="6"/>
      <c r="B24" s="6" t="s">
        <v>4</v>
      </c>
      <c r="C24" s="15">
        <f>NPER(C20/C29,C21,C19,C25,C30)</f>
        <v>240.00030582672355</v>
      </c>
      <c r="D24" s="6"/>
      <c r="E24" s="6" t="s">
        <v>4</v>
      </c>
      <c r="F24" s="16">
        <v>180</v>
      </c>
      <c r="G24" s="6"/>
      <c r="H24" s="6"/>
      <c r="I24" s="8"/>
      <c r="J24" s="6"/>
    </row>
    <row r="25" spans="1:10" ht="13.5" thickTop="1" x14ac:dyDescent="0.2">
      <c r="A25" s="6"/>
      <c r="B25" s="6" t="s">
        <v>5</v>
      </c>
      <c r="C25" s="8">
        <v>0</v>
      </c>
      <c r="D25" s="6"/>
      <c r="E25" s="6" t="s">
        <v>5</v>
      </c>
      <c r="F25" s="8">
        <v>0</v>
      </c>
      <c r="G25" s="6"/>
      <c r="H25" s="6"/>
      <c r="I25" s="8"/>
      <c r="J25" s="6"/>
    </row>
    <row r="26" spans="1:10" ht="40.9" customHeight="1" x14ac:dyDescent="0.2">
      <c r="A26" s="6"/>
      <c r="B26" s="6"/>
      <c r="C26" s="14"/>
      <c r="D26" s="6"/>
      <c r="E26" s="6"/>
      <c r="F26" s="6"/>
      <c r="G26" s="6"/>
      <c r="H26" s="6"/>
      <c r="I26" s="6"/>
      <c r="J26" s="6"/>
    </row>
    <row r="27" spans="1:10" hidden="1" x14ac:dyDescent="0.2"/>
    <row r="28" spans="1:10" hidden="1" x14ac:dyDescent="0.2"/>
    <row r="29" spans="1:10" hidden="1" x14ac:dyDescent="0.2">
      <c r="C29" s="1">
        <f>IF(C22="monatlich",12,IF(C22="halbjährlich",2,IF(C22="vierteljährlich",4,1)))</f>
        <v>12</v>
      </c>
      <c r="F29" s="1">
        <f>IF(F22="monatlich",12,IF(F22="halbjährlich",2,IF(F22="vierteljährlich",4,1)))</f>
        <v>12</v>
      </c>
      <c r="I29" s="1">
        <f>IF(I22="monatlich",12,IF(I22="halbjährlich",2,IF(I22="vierteljährlich",4,1)))</f>
        <v>1</v>
      </c>
    </row>
    <row r="30" spans="1:10" hidden="1" x14ac:dyDescent="0.2">
      <c r="C30" s="1">
        <f>IF(C23="nachschüssig",0,1)</f>
        <v>0</v>
      </c>
      <c r="F30" s="1">
        <f>IF(F23="nachschüssig",0,1)</f>
        <v>0</v>
      </c>
      <c r="I30" s="1">
        <f>IF(I23="nachschüssig",0,1)</f>
        <v>1</v>
      </c>
    </row>
    <row r="31" spans="1:10" hidden="1" x14ac:dyDescent="0.2">
      <c r="I31" s="17">
        <f>H18-I21</f>
        <v>0</v>
      </c>
    </row>
    <row r="32" spans="1:10" hidden="1" x14ac:dyDescent="0.2"/>
    <row r="33" spans="5:11" hidden="1" x14ac:dyDescent="0.2"/>
    <row r="35" spans="5:11" x14ac:dyDescent="0.2">
      <c r="F35" s="2"/>
    </row>
    <row r="36" spans="5:11" x14ac:dyDescent="0.2">
      <c r="E36" s="3"/>
      <c r="F36" s="5"/>
      <c r="G36" s="5"/>
      <c r="H36" s="5"/>
      <c r="I36" s="5"/>
      <c r="J36" s="5"/>
      <c r="K36" s="5"/>
    </row>
    <row r="37" spans="5:11" x14ac:dyDescent="0.2">
      <c r="E37" s="4"/>
      <c r="F37" s="5"/>
      <c r="G37" s="5"/>
      <c r="H37" s="5"/>
      <c r="I37" s="5"/>
      <c r="J37" s="5"/>
      <c r="K37" s="5"/>
    </row>
    <row r="38" spans="5:11" x14ac:dyDescent="0.2">
      <c r="E38" s="4"/>
      <c r="F38" s="5"/>
      <c r="G38" s="5"/>
      <c r="H38" s="5"/>
      <c r="I38" s="5"/>
      <c r="J38" s="5"/>
      <c r="K38" s="5"/>
    </row>
    <row r="39" spans="5:11" x14ac:dyDescent="0.2">
      <c r="E39" s="4"/>
      <c r="F39" s="5"/>
      <c r="G39" s="5"/>
      <c r="H39" s="5"/>
      <c r="I39" s="5"/>
      <c r="J39" s="5"/>
      <c r="K39" s="5"/>
    </row>
    <row r="40" spans="5:11" x14ac:dyDescent="0.2">
      <c r="E40" s="4"/>
      <c r="F40" s="5"/>
      <c r="G40" s="5"/>
      <c r="H40" s="5"/>
      <c r="I40" s="5"/>
      <c r="J40" s="5"/>
      <c r="K40" s="5"/>
    </row>
    <row r="41" spans="5:11" x14ac:dyDescent="0.2">
      <c r="E41" s="4"/>
      <c r="F41" s="5"/>
      <c r="G41" s="5"/>
      <c r="H41" s="5"/>
      <c r="I41" s="5"/>
      <c r="J41" s="5"/>
      <c r="K41" s="5"/>
    </row>
    <row r="42" spans="5:11" x14ac:dyDescent="0.2">
      <c r="E42" s="4"/>
      <c r="F42" s="5"/>
      <c r="G42" s="5"/>
      <c r="H42" s="5"/>
      <c r="I42" s="5"/>
      <c r="J42" s="5"/>
      <c r="K42" s="5"/>
    </row>
    <row r="43" spans="5:11" x14ac:dyDescent="0.2">
      <c r="E43" s="4"/>
      <c r="F43" s="5"/>
      <c r="G43" s="5"/>
      <c r="H43" s="5"/>
      <c r="I43" s="5"/>
      <c r="J43" s="5"/>
      <c r="K43" s="5"/>
    </row>
    <row r="44" spans="5:11" x14ac:dyDescent="0.2">
      <c r="E44" s="4"/>
      <c r="F44" s="5"/>
      <c r="G44" s="5"/>
      <c r="H44" s="5"/>
      <c r="I44" s="5"/>
      <c r="J44" s="5"/>
      <c r="K44" s="5"/>
    </row>
    <row r="45" spans="5:11" x14ac:dyDescent="0.2">
      <c r="E45" s="4"/>
      <c r="F45" s="5"/>
      <c r="G45" s="5"/>
      <c r="H45" s="5"/>
      <c r="I45" s="5"/>
      <c r="J45" s="5"/>
      <c r="K45" s="5"/>
    </row>
    <row r="46" spans="5:11" x14ac:dyDescent="0.2">
      <c r="E46" s="4"/>
      <c r="F46" s="5"/>
      <c r="G46" s="5"/>
      <c r="H46" s="5"/>
      <c r="I46" s="5"/>
      <c r="J46" s="5"/>
      <c r="K46" s="5"/>
    </row>
    <row r="100" spans="1:2" x14ac:dyDescent="0.2">
      <c r="A100" s="1" t="s">
        <v>6</v>
      </c>
      <c r="B100" s="1">
        <v>12</v>
      </c>
    </row>
    <row r="101" spans="1:2" x14ac:dyDescent="0.2">
      <c r="A101" s="1" t="s">
        <v>7</v>
      </c>
      <c r="B101" s="1">
        <v>4</v>
      </c>
    </row>
    <row r="102" spans="1:2" x14ac:dyDescent="0.2">
      <c r="A102" s="1" t="s">
        <v>8</v>
      </c>
      <c r="B102" s="1">
        <v>2</v>
      </c>
    </row>
    <row r="103" spans="1:2" x14ac:dyDescent="0.2">
      <c r="A103" s="1" t="s">
        <v>9</v>
      </c>
      <c r="B103" s="1">
        <v>1</v>
      </c>
    </row>
    <row r="105" spans="1:2" x14ac:dyDescent="0.2">
      <c r="A105" s="1" t="s">
        <v>10</v>
      </c>
      <c r="B105" s="1">
        <v>1</v>
      </c>
    </row>
    <row r="106" spans="1:2" x14ac:dyDescent="0.2">
      <c r="A106" s="1" t="s">
        <v>11</v>
      </c>
      <c r="B106" s="1">
        <v>0</v>
      </c>
    </row>
  </sheetData>
  <sheetProtection formatCells="0" formatColumns="0" formatRows="0" selectLockedCells="1"/>
  <mergeCells count="6">
    <mergeCell ref="B2:C2"/>
    <mergeCell ref="E2:F2"/>
    <mergeCell ref="H2:I2"/>
    <mergeCell ref="B18:C18"/>
    <mergeCell ref="E18:F18"/>
    <mergeCell ref="H18:I18"/>
  </mergeCells>
  <phoneticPr fontId="4" type="noConversion"/>
  <dataValidations count="2">
    <dataValidation type="list" allowBlank="1" showInputMessage="1" showErrorMessage="1" sqref="C6 I6 F6 C22 F22" xr:uid="{00000000-0002-0000-0400-000000000000}">
      <formula1>$A$100:$A$103</formula1>
    </dataValidation>
    <dataValidation type="list" allowBlank="1" showInputMessage="1" showErrorMessage="1" sqref="C7 I7 F7 C23 F23" xr:uid="{00000000-0002-0000-0400-000001000000}">
      <formula1>$A$105:$A$106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2D7B-1270-4AE2-AAE5-81F6DED10C0E}">
  <sheetPr codeName="Tabelle9"/>
  <dimension ref="A1:Q994"/>
  <sheetViews>
    <sheetView topLeftCell="D8" workbookViewId="0">
      <selection activeCell="F10" sqref="F10"/>
    </sheetView>
  </sheetViews>
  <sheetFormatPr baseColWidth="10" defaultColWidth="11.5703125" defaultRowHeight="15" x14ac:dyDescent="0.25"/>
  <cols>
    <col min="1" max="1" width="14.28515625" style="18" hidden="1" customWidth="1"/>
    <col min="2" max="2" width="15.5703125" style="18" hidden="1" customWidth="1"/>
    <col min="3" max="3" width="38.85546875" style="18" hidden="1" customWidth="1"/>
    <col min="4" max="4" width="22" style="18" customWidth="1"/>
    <col min="5" max="5" width="85.42578125" style="18" customWidth="1"/>
    <col min="6" max="6" width="34.5703125" style="18" customWidth="1"/>
    <col min="7" max="7" width="20.7109375" style="18" customWidth="1"/>
    <col min="8" max="12" width="17.140625" style="18" customWidth="1"/>
    <col min="13" max="13" width="20.5703125" style="18" customWidth="1"/>
    <col min="14" max="16384" width="11.5703125" style="18"/>
  </cols>
  <sheetData>
    <row r="1" spans="1:17" hidden="1" x14ac:dyDescent="0.25"/>
    <row r="2" spans="1:17" hidden="1" x14ac:dyDescent="0.25"/>
    <row r="3" spans="1:17" hidden="1" x14ac:dyDescent="0.25">
      <c r="A3" s="18" t="s">
        <v>37</v>
      </c>
      <c r="B3" s="18" t="s">
        <v>38</v>
      </c>
      <c r="C3" s="18" t="s">
        <v>39</v>
      </c>
    </row>
    <row r="4" spans="1:17" hidden="1" x14ac:dyDescent="0.25">
      <c r="A4" s="18" t="s">
        <v>40</v>
      </c>
      <c r="B4" s="18" t="s">
        <v>41</v>
      </c>
      <c r="C4" s="19">
        <f>F12*12</f>
        <v>240</v>
      </c>
    </row>
    <row r="5" spans="1:17" hidden="1" x14ac:dyDescent="0.25">
      <c r="A5" s="18" t="s">
        <v>42</v>
      </c>
      <c r="B5" s="18" t="s">
        <v>43</v>
      </c>
      <c r="C5" s="20">
        <f>F12*4</f>
        <v>80</v>
      </c>
    </row>
    <row r="6" spans="1:17" hidden="1" x14ac:dyDescent="0.25">
      <c r="A6" s="18" t="s">
        <v>44</v>
      </c>
      <c r="B6" s="18" t="s">
        <v>45</v>
      </c>
      <c r="C6" s="21">
        <f>F12*2</f>
        <v>40</v>
      </c>
    </row>
    <row r="7" spans="1:17" hidden="1" x14ac:dyDescent="0.25">
      <c r="A7" s="18" t="s">
        <v>46</v>
      </c>
      <c r="B7" s="18" t="s">
        <v>47</v>
      </c>
      <c r="C7" s="22">
        <f>F12</f>
        <v>20</v>
      </c>
    </row>
    <row r="8" spans="1:17" x14ac:dyDescent="0.25"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51.75" customHeight="1" x14ac:dyDescent="0.25">
      <c r="B9" s="18" t="str">
        <f>IF(F14=A4,B4,IF(F14=A5,B5,IF(F14=A6,B6,B7)))</f>
        <v>Monate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21" x14ac:dyDescent="0.35">
      <c r="A10" s="18" t="s">
        <v>48</v>
      </c>
      <c r="B10" s="18">
        <f>IF(F14=A4,C4,IF(F14=A5,C5,IF(F14=A6,C6,C7)))</f>
        <v>240</v>
      </c>
      <c r="D10" s="23"/>
      <c r="E10" s="24" t="s">
        <v>49</v>
      </c>
      <c r="F10" s="25" t="s">
        <v>56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21" x14ac:dyDescent="0.35">
      <c r="A11" s="18" t="s">
        <v>51</v>
      </c>
      <c r="B11" s="18">
        <f>B10-F15+1</f>
        <v>240</v>
      </c>
      <c r="D11" s="23"/>
      <c r="E11" s="24" t="s">
        <v>26</v>
      </c>
      <c r="F11" s="26">
        <v>400000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1" x14ac:dyDescent="0.35">
      <c r="A12" s="18" t="s">
        <v>52</v>
      </c>
      <c r="B12" s="18">
        <f>IF(F14=A4,12,IF(F14=A5,4,IF(F14=A6,2,1)))</f>
        <v>12</v>
      </c>
      <c r="D12" s="23"/>
      <c r="E12" s="24" t="s">
        <v>53</v>
      </c>
      <c r="F12" s="27">
        <v>20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21" x14ac:dyDescent="0.35">
      <c r="D13" s="23"/>
      <c r="E13" s="24" t="s">
        <v>54</v>
      </c>
      <c r="F13" s="27">
        <v>10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21" x14ac:dyDescent="0.35">
      <c r="D14" s="23"/>
      <c r="E14" s="24" t="s">
        <v>55</v>
      </c>
      <c r="F14" s="28" t="s">
        <v>40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21" x14ac:dyDescent="0.35">
      <c r="A15" s="18" t="s">
        <v>50</v>
      </c>
      <c r="D15" s="23"/>
      <c r="E15" s="24" t="str">
        <f>CONCATENATE("Tilgungsfreie ",B9)</f>
        <v>Tilgungsfreie Monate</v>
      </c>
      <c r="F15" s="29">
        <v>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21" x14ac:dyDescent="0.35">
      <c r="A16" s="18" t="s">
        <v>56</v>
      </c>
      <c r="D16" s="23"/>
      <c r="E16" s="24" t="s">
        <v>57</v>
      </c>
      <c r="F16" s="30">
        <v>1.4500000000000001E-2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21" x14ac:dyDescent="0.35">
      <c r="D17" s="23"/>
      <c r="E17" s="24" t="s">
        <v>58</v>
      </c>
      <c r="F17" s="30">
        <v>1E-3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21" x14ac:dyDescent="0.35">
      <c r="D18" s="23"/>
      <c r="E18" s="24" t="str">
        <f>IF(F17&lt;0,A802,A803)</f>
        <v>Ihr Mehrertrag in der Zinsbindungsphase von 10 Jahren beträgt</v>
      </c>
      <c r="F18" s="31">
        <f>IF(F10=A16,SUM(D33:D392),SUM(D402:D761))</f>
        <v>2194.3475158390065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21" x14ac:dyDescent="0.35">
      <c r="A19" s="18" t="s">
        <v>59</v>
      </c>
      <c r="B19" s="32">
        <f>F16-F17</f>
        <v>1.3500000000000002E-2</v>
      </c>
      <c r="D19" s="23"/>
      <c r="E19" s="24" t="s">
        <v>60</v>
      </c>
      <c r="F19" s="33">
        <f>IF(F18/F11&lt;0,-F18/F11,F18/F11)</f>
        <v>5.4858687895975164E-3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1" x14ac:dyDescent="0.35">
      <c r="D20" s="23"/>
      <c r="E20" s="34">
        <v>2.5000000000000001E-2</v>
      </c>
      <c r="F20" s="35">
        <f>IF(F18/E20&lt;0,-F18/E20,F18/E20)</f>
        <v>87773.900633560261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x14ac:dyDescent="0.25">
      <c r="A21" s="36" t="str">
        <f>CONCATENATE("Anfangsrate mit ",F16*100,"% Zins")</f>
        <v>Anfangsrate mit 1,45% Zins</v>
      </c>
      <c r="B21" s="37" t="str">
        <f>IF($F$15&gt;1,J33,"ist die Tilgungsrate")</f>
        <v>ist die Tilgungsrate</v>
      </c>
      <c r="D21" s="23"/>
      <c r="E21" s="23"/>
      <c r="F21" s="23"/>
      <c r="G21" s="38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x14ac:dyDescent="0.25">
      <c r="A22" s="18" t="str">
        <f>CONCATENATE("Tilgungsrate mit ",F16*100,"% Zins")</f>
        <v>Tilgungsrate mit 1,45% Zins</v>
      </c>
      <c r="B22" s="39">
        <f>MAX(J33:J392)</f>
        <v>1920.9972693493721</v>
      </c>
      <c r="D22" s="23"/>
      <c r="E22" s="23"/>
      <c r="F22" s="23"/>
      <c r="G22" s="38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x14ac:dyDescent="0.25">
      <c r="A23" s="36" t="str">
        <f>CONCATENATE("Anfangsrate mit ",B19*100,"% Zins")</f>
        <v>Anfangsrate mit 1,35% Zins</v>
      </c>
      <c r="B23" s="37" t="str">
        <f>IF($F$15&gt;1,K35,"ist die Tilgungsrate")</f>
        <v>ist die Tilgungsrate</v>
      </c>
      <c r="D23" s="23"/>
      <c r="E23" s="23"/>
      <c r="F23" s="23"/>
      <c r="G23" s="38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5">
      <c r="A24" s="18" t="str">
        <f>CONCATENATE("Tilgungsrate mit ",B19*100,"% Zins")</f>
        <v>Tilgungsrate mit 1,35% Zins</v>
      </c>
      <c r="B24" s="39">
        <f>MAX(K35:K394)</f>
        <v>1902.7110400507149</v>
      </c>
      <c r="D24" s="23"/>
      <c r="E24" s="23"/>
      <c r="F24" s="23"/>
      <c r="G24" s="38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25">
      <c r="A25" s="18" t="str">
        <f>CONCATENATE("Zinsverlust in der Gesamtlaufzeit von ",F12," Jahren")</f>
        <v>Zinsverlust in der Gesamtlaufzeit von 20 Jahren</v>
      </c>
      <c r="B25" s="40">
        <f>MAX(M33:M392)</f>
        <v>4388.6950316744624</v>
      </c>
      <c r="D25" s="23"/>
      <c r="E25" s="23"/>
      <c r="F25" s="23"/>
      <c r="G25" s="38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5">
      <c r="D26" s="23"/>
      <c r="E26" s="23"/>
      <c r="F26" s="23"/>
      <c r="G26" s="38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25">
      <c r="D27" s="23"/>
      <c r="E27" s="23"/>
      <c r="F27" s="23"/>
      <c r="G27" s="38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hidden="1" x14ac:dyDescent="0.25">
      <c r="D31" s="23" t="s">
        <v>61</v>
      </c>
      <c r="E31" s="23" t="s">
        <v>62</v>
      </c>
      <c r="F31" s="23" t="s">
        <v>63</v>
      </c>
      <c r="G31" s="23" t="s">
        <v>64</v>
      </c>
      <c r="H31" s="23" t="s">
        <v>65</v>
      </c>
      <c r="I31" s="23" t="s">
        <v>18</v>
      </c>
      <c r="J31" s="23" t="s">
        <v>66</v>
      </c>
      <c r="K31" s="23" t="s">
        <v>67</v>
      </c>
      <c r="L31" s="23" t="s">
        <v>68</v>
      </c>
      <c r="M31" s="23" t="s">
        <v>69</v>
      </c>
      <c r="N31" s="23"/>
      <c r="O31" s="23"/>
      <c r="P31" s="23"/>
      <c r="Q31" s="23"/>
    </row>
    <row r="32" spans="1:17" hidden="1" x14ac:dyDescent="0.25">
      <c r="D32" s="23"/>
      <c r="E32" s="23">
        <v>0</v>
      </c>
      <c r="F32" s="38">
        <f>$F$11</f>
        <v>400000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4:17" hidden="1" x14ac:dyDescent="0.25">
      <c r="D33" s="41" t="str">
        <f t="shared" ref="D33:D96" si="0">IF(E33=$F$13*$B$12,M33,"")</f>
        <v/>
      </c>
      <c r="E33" s="23">
        <f>IF(E32="","",IF(E32+1&lt;=$B$10,E32+1,""))</f>
        <v>1</v>
      </c>
      <c r="F33" s="41">
        <f>IF(E33="","",F32-I33)</f>
        <v>398562.33606398397</v>
      </c>
      <c r="G33" s="42">
        <f t="shared" ref="G33:G96" si="1">IF($E33="","",$F32*$F$16/$B$12)</f>
        <v>483.33333333333331</v>
      </c>
      <c r="H33" s="42">
        <f t="shared" ref="H33:H96" si="2">IF($E33="","",$F32*$B$19/$B$12)</f>
        <v>450.00000000000006</v>
      </c>
      <c r="I33" s="42">
        <f>IF(E33="","",J33-G33)</f>
        <v>1437.6639360160389</v>
      </c>
      <c r="J33" s="41">
        <f t="shared" ref="J33:J96" si="3">IF($E33="","",IF($L33=0,$F32*$F$16/$B$12,PMT($F$16/$B$12,$B$11,-$F$11,0,0)))</f>
        <v>1920.9972693493721</v>
      </c>
      <c r="K33" s="41">
        <f t="shared" ref="K33:K96" si="4">IF($E33="","",IF($L33=0,$F32*$B$19/$B$12,PMT($B$19/$B$12,$B$11,-$F$11,0,0)))</f>
        <v>1902.7110400507149</v>
      </c>
      <c r="L33" s="23">
        <f t="shared" ref="L33:L96" si="5">IF(E33=$F$15,1,0+L32)</f>
        <v>1</v>
      </c>
      <c r="M33" s="41">
        <f>SUM(J$32:J33)-SUM(K$32:K33)</f>
        <v>18.28622929865719</v>
      </c>
      <c r="N33" s="23"/>
      <c r="O33" s="23"/>
      <c r="P33" s="23"/>
      <c r="Q33" s="23"/>
    </row>
    <row r="34" spans="4:17" hidden="1" x14ac:dyDescent="0.25">
      <c r="D34" s="41" t="str">
        <f t="shared" si="0"/>
        <v/>
      </c>
      <c r="E34" s="23">
        <f t="shared" ref="E34:E97" si="6">IF(E33="","",IF(E33+1&lt;=$B$10,E33+1,""))</f>
        <v>2</v>
      </c>
      <c r="F34" s="41">
        <f t="shared" ref="F34:F97" si="7">IF(E34="","",F33-I34)</f>
        <v>397122.9349507119</v>
      </c>
      <c r="G34" s="42">
        <f t="shared" si="1"/>
        <v>481.59615607731399</v>
      </c>
      <c r="H34" s="42">
        <f t="shared" si="2"/>
        <v>448.38262807198203</v>
      </c>
      <c r="I34" s="42">
        <f t="shared" ref="I34:I97" si="8">IF(E34="","",J34-G34)</f>
        <v>1439.4011132720582</v>
      </c>
      <c r="J34" s="41">
        <f t="shared" si="3"/>
        <v>1920.9972693493721</v>
      </c>
      <c r="K34" s="41">
        <f t="shared" si="4"/>
        <v>1902.7110400507149</v>
      </c>
      <c r="L34" s="23">
        <f t="shared" si="5"/>
        <v>1</v>
      </c>
      <c r="M34" s="41">
        <f>SUM(J$32:J34)-SUM(K$32:K34)</f>
        <v>36.57245859731438</v>
      </c>
      <c r="N34" s="23"/>
      <c r="O34" s="23"/>
      <c r="P34" s="23"/>
      <c r="Q34" s="23"/>
    </row>
    <row r="35" spans="4:17" hidden="1" x14ac:dyDescent="0.25">
      <c r="D35" s="41" t="str">
        <f t="shared" si="0"/>
        <v/>
      </c>
      <c r="E35" s="23">
        <f t="shared" si="6"/>
        <v>3</v>
      </c>
      <c r="F35" s="41">
        <f t="shared" si="7"/>
        <v>395681.79456109466</v>
      </c>
      <c r="G35" s="42">
        <f t="shared" si="1"/>
        <v>479.85687973211026</v>
      </c>
      <c r="H35" s="42">
        <f t="shared" si="2"/>
        <v>446.76330181955092</v>
      </c>
      <c r="I35" s="42">
        <f t="shared" si="8"/>
        <v>1441.1403896172619</v>
      </c>
      <c r="J35" s="41">
        <f t="shared" si="3"/>
        <v>1920.9972693493721</v>
      </c>
      <c r="K35" s="41">
        <f t="shared" si="4"/>
        <v>1902.7110400507149</v>
      </c>
      <c r="L35" s="23">
        <f t="shared" si="5"/>
        <v>1</v>
      </c>
      <c r="M35" s="41">
        <f>SUM(J$32:J35)-SUM(K$32:K35)</f>
        <v>54.858687895972253</v>
      </c>
      <c r="N35" s="23"/>
      <c r="O35" s="23"/>
      <c r="P35" s="23"/>
      <c r="Q35" s="23"/>
    </row>
    <row r="36" spans="4:17" hidden="1" x14ac:dyDescent="0.25">
      <c r="D36" s="41" t="str">
        <f t="shared" si="0"/>
        <v/>
      </c>
      <c r="E36" s="23">
        <f t="shared" si="6"/>
        <v>4</v>
      </c>
      <c r="F36" s="41">
        <f t="shared" si="7"/>
        <v>394238.91279350664</v>
      </c>
      <c r="G36" s="42">
        <f t="shared" si="1"/>
        <v>478.11550176132278</v>
      </c>
      <c r="H36" s="42">
        <f t="shared" si="2"/>
        <v>445.14201888123154</v>
      </c>
      <c r="I36" s="42">
        <f t="shared" si="8"/>
        <v>1442.8817675880493</v>
      </c>
      <c r="J36" s="41">
        <f t="shared" si="3"/>
        <v>1920.9972693493721</v>
      </c>
      <c r="K36" s="41">
        <f t="shared" si="4"/>
        <v>1902.7110400507149</v>
      </c>
      <c r="L36" s="23">
        <f t="shared" si="5"/>
        <v>1</v>
      </c>
      <c r="M36" s="41">
        <f>SUM(J$32:J36)-SUM(K$32:K36)</f>
        <v>73.144917194628761</v>
      </c>
      <c r="N36" s="23"/>
      <c r="O36" s="23"/>
      <c r="P36" s="23"/>
      <c r="Q36" s="23"/>
    </row>
    <row r="37" spans="4:17" hidden="1" x14ac:dyDescent="0.25">
      <c r="D37" s="41" t="str">
        <f t="shared" si="0"/>
        <v/>
      </c>
      <c r="E37" s="23">
        <f t="shared" si="6"/>
        <v>5</v>
      </c>
      <c r="F37" s="41">
        <f t="shared" si="7"/>
        <v>392794.28754378273</v>
      </c>
      <c r="G37" s="42">
        <f t="shared" si="1"/>
        <v>476.37201962548721</v>
      </c>
      <c r="H37" s="42">
        <f t="shared" si="2"/>
        <v>443.51877689269503</v>
      </c>
      <c r="I37" s="42">
        <f t="shared" si="8"/>
        <v>1444.625249723885</v>
      </c>
      <c r="J37" s="41">
        <f t="shared" si="3"/>
        <v>1920.9972693493721</v>
      </c>
      <c r="K37" s="41">
        <f t="shared" si="4"/>
        <v>1902.7110400507149</v>
      </c>
      <c r="L37" s="23">
        <f t="shared" si="5"/>
        <v>1</v>
      </c>
      <c r="M37" s="41">
        <f>SUM(J$32:J37)-SUM(K$32:K37)</f>
        <v>91.431146493285269</v>
      </c>
      <c r="N37" s="23"/>
      <c r="O37" s="23"/>
      <c r="P37" s="23"/>
      <c r="Q37" s="23"/>
    </row>
    <row r="38" spans="4:17" hidden="1" x14ac:dyDescent="0.25">
      <c r="D38" s="41" t="str">
        <f t="shared" si="0"/>
        <v/>
      </c>
      <c r="E38" s="23">
        <f t="shared" si="6"/>
        <v>6</v>
      </c>
      <c r="F38" s="41">
        <f t="shared" si="7"/>
        <v>391347.91670521541</v>
      </c>
      <c r="G38" s="42">
        <f t="shared" si="1"/>
        <v>474.62643078207083</v>
      </c>
      <c r="H38" s="42">
        <f t="shared" si="2"/>
        <v>441.89357348675566</v>
      </c>
      <c r="I38" s="42">
        <f t="shared" si="8"/>
        <v>1446.3708385673012</v>
      </c>
      <c r="J38" s="41">
        <f t="shared" si="3"/>
        <v>1920.9972693493721</v>
      </c>
      <c r="K38" s="41">
        <f t="shared" si="4"/>
        <v>1902.7110400507149</v>
      </c>
      <c r="L38" s="23">
        <f t="shared" si="5"/>
        <v>1</v>
      </c>
      <c r="M38" s="41">
        <f>SUM(J$32:J38)-SUM(K$32:K38)</f>
        <v>109.71737579194269</v>
      </c>
      <c r="N38" s="23"/>
      <c r="O38" s="23"/>
      <c r="P38" s="23"/>
      <c r="Q38" s="23"/>
    </row>
    <row r="39" spans="4:17" hidden="1" x14ac:dyDescent="0.25">
      <c r="D39" s="41" t="str">
        <f t="shared" si="0"/>
        <v/>
      </c>
      <c r="E39" s="23">
        <f t="shared" si="6"/>
        <v>7</v>
      </c>
      <c r="F39" s="41">
        <f t="shared" si="7"/>
        <v>389899.79816855153</v>
      </c>
      <c r="G39" s="42">
        <f t="shared" si="1"/>
        <v>472.87873268546861</v>
      </c>
      <c r="H39" s="42">
        <f t="shared" si="2"/>
        <v>440.26640629336742</v>
      </c>
      <c r="I39" s="42">
        <f t="shared" si="8"/>
        <v>1448.1185366639036</v>
      </c>
      <c r="J39" s="41">
        <f t="shared" si="3"/>
        <v>1920.9972693493721</v>
      </c>
      <c r="K39" s="41">
        <f t="shared" si="4"/>
        <v>1902.7110400507149</v>
      </c>
      <c r="L39" s="23">
        <f t="shared" si="5"/>
        <v>1</v>
      </c>
      <c r="M39" s="41">
        <f>SUM(J$32:J39)-SUM(K$32:K39)</f>
        <v>128.0036050906001</v>
      </c>
      <c r="N39" s="23"/>
      <c r="O39" s="23"/>
      <c r="P39" s="23"/>
      <c r="Q39" s="23"/>
    </row>
    <row r="40" spans="4:17" hidden="1" x14ac:dyDescent="0.25">
      <c r="D40" s="41" t="str">
        <f t="shared" si="0"/>
        <v/>
      </c>
      <c r="E40" s="23">
        <f t="shared" si="6"/>
        <v>8</v>
      </c>
      <c r="F40" s="41">
        <f t="shared" si="7"/>
        <v>388449.92982198915</v>
      </c>
      <c r="G40" s="42">
        <f t="shared" si="1"/>
        <v>471.12892278699979</v>
      </c>
      <c r="H40" s="42">
        <f t="shared" si="2"/>
        <v>438.63727293962052</v>
      </c>
      <c r="I40" s="42">
        <f t="shared" si="8"/>
        <v>1449.8683465623724</v>
      </c>
      <c r="J40" s="41">
        <f t="shared" si="3"/>
        <v>1920.9972693493721</v>
      </c>
      <c r="K40" s="41">
        <f t="shared" si="4"/>
        <v>1902.7110400507149</v>
      </c>
      <c r="L40" s="23">
        <f t="shared" si="5"/>
        <v>1</v>
      </c>
      <c r="M40" s="41">
        <f>SUM(J$32:J40)-SUM(K$32:K40)</f>
        <v>146.28983438925752</v>
      </c>
      <c r="N40" s="23"/>
      <c r="O40" s="23"/>
      <c r="P40" s="23"/>
      <c r="Q40" s="23"/>
    </row>
    <row r="41" spans="4:17" hidden="1" x14ac:dyDescent="0.25">
      <c r="D41" s="41" t="str">
        <f t="shared" si="0"/>
        <v/>
      </c>
      <c r="E41" s="23">
        <f t="shared" si="6"/>
        <v>9</v>
      </c>
      <c r="F41" s="41">
        <f t="shared" si="7"/>
        <v>386998.30955117469</v>
      </c>
      <c r="G41" s="42">
        <f t="shared" si="1"/>
        <v>469.37699853490358</v>
      </c>
      <c r="H41" s="42">
        <f t="shared" si="2"/>
        <v>437.00617104973782</v>
      </c>
      <c r="I41" s="42">
        <f t="shared" si="8"/>
        <v>1451.6202708144685</v>
      </c>
      <c r="J41" s="41">
        <f t="shared" si="3"/>
        <v>1920.9972693493721</v>
      </c>
      <c r="K41" s="41">
        <f t="shared" si="4"/>
        <v>1902.7110400507149</v>
      </c>
      <c r="L41" s="23">
        <f t="shared" si="5"/>
        <v>1</v>
      </c>
      <c r="M41" s="41">
        <f>SUM(J$32:J41)-SUM(K$32:K41)</f>
        <v>164.57606368791676</v>
      </c>
      <c r="N41" s="23"/>
      <c r="O41" s="23"/>
      <c r="P41" s="23"/>
      <c r="Q41" s="23"/>
    </row>
    <row r="42" spans="4:17" hidden="1" x14ac:dyDescent="0.25">
      <c r="D42" s="41" t="str">
        <f t="shared" si="0"/>
        <v/>
      </c>
      <c r="E42" s="23">
        <f t="shared" si="6"/>
        <v>10</v>
      </c>
      <c r="F42" s="41">
        <f t="shared" si="7"/>
        <v>385544.93523919967</v>
      </c>
      <c r="G42" s="42">
        <f t="shared" si="1"/>
        <v>467.62295737433607</v>
      </c>
      <c r="H42" s="42">
        <f t="shared" si="2"/>
        <v>435.37309824507156</v>
      </c>
      <c r="I42" s="42">
        <f t="shared" si="8"/>
        <v>1453.3743119750361</v>
      </c>
      <c r="J42" s="41">
        <f t="shared" si="3"/>
        <v>1920.9972693493721</v>
      </c>
      <c r="K42" s="41">
        <f t="shared" si="4"/>
        <v>1902.7110400507149</v>
      </c>
      <c r="L42" s="23">
        <f t="shared" si="5"/>
        <v>1</v>
      </c>
      <c r="M42" s="41">
        <f>SUM(J$32:J42)-SUM(K$32:K42)</f>
        <v>182.86229298657418</v>
      </c>
      <c r="N42" s="23"/>
      <c r="O42" s="23"/>
      <c r="P42" s="23"/>
      <c r="Q42" s="23"/>
    </row>
    <row r="43" spans="4:17" hidden="1" x14ac:dyDescent="0.25">
      <c r="D43" s="41" t="str">
        <f t="shared" si="0"/>
        <v/>
      </c>
      <c r="E43" s="23">
        <f t="shared" si="6"/>
        <v>11</v>
      </c>
      <c r="F43" s="41">
        <f t="shared" si="7"/>
        <v>384089.80476659763</v>
      </c>
      <c r="G43" s="42">
        <f t="shared" si="1"/>
        <v>465.86679674736632</v>
      </c>
      <c r="H43" s="42">
        <f t="shared" si="2"/>
        <v>433.73805214409964</v>
      </c>
      <c r="I43" s="42">
        <f t="shared" si="8"/>
        <v>1455.1304726020057</v>
      </c>
      <c r="J43" s="41">
        <f t="shared" si="3"/>
        <v>1920.9972693493721</v>
      </c>
      <c r="K43" s="41">
        <f t="shared" si="4"/>
        <v>1902.7110400507149</v>
      </c>
      <c r="L43" s="23">
        <f t="shared" si="5"/>
        <v>1</v>
      </c>
      <c r="M43" s="41">
        <f>SUM(J$32:J43)-SUM(K$32:K43)</f>
        <v>201.14852228523159</v>
      </c>
      <c r="N43" s="23"/>
      <c r="O43" s="23"/>
      <c r="P43" s="23"/>
      <c r="Q43" s="23"/>
    </row>
    <row r="44" spans="4:17" hidden="1" x14ac:dyDescent="0.25">
      <c r="D44" s="41" t="str">
        <f t="shared" si="0"/>
        <v/>
      </c>
      <c r="E44" s="23">
        <f t="shared" si="6"/>
        <v>12</v>
      </c>
      <c r="F44" s="41">
        <f t="shared" si="7"/>
        <v>382632.91601134121</v>
      </c>
      <c r="G44" s="42">
        <f t="shared" si="1"/>
        <v>464.1085140929722</v>
      </c>
      <c r="H44" s="42">
        <f t="shared" si="2"/>
        <v>432.10103036242236</v>
      </c>
      <c r="I44" s="42">
        <f t="shared" si="8"/>
        <v>1456.8887552563999</v>
      </c>
      <c r="J44" s="41">
        <f t="shared" si="3"/>
        <v>1920.9972693493721</v>
      </c>
      <c r="K44" s="41">
        <f t="shared" si="4"/>
        <v>1902.7110400507149</v>
      </c>
      <c r="L44" s="23">
        <f t="shared" si="5"/>
        <v>1</v>
      </c>
      <c r="M44" s="41">
        <f>SUM(J$32:J44)-SUM(K$32:K44)</f>
        <v>219.43475158388901</v>
      </c>
      <c r="N44" s="23"/>
      <c r="O44" s="23"/>
      <c r="P44" s="23"/>
      <c r="Q44" s="23"/>
    </row>
    <row r="45" spans="4:17" hidden="1" x14ac:dyDescent="0.25">
      <c r="D45" s="41" t="str">
        <f t="shared" si="0"/>
        <v/>
      </c>
      <c r="E45" s="23">
        <f t="shared" si="6"/>
        <v>13</v>
      </c>
      <c r="F45" s="41">
        <f t="shared" si="7"/>
        <v>381174.26684883889</v>
      </c>
      <c r="G45" s="42">
        <f t="shared" si="1"/>
        <v>462.34810684703734</v>
      </c>
      <c r="H45" s="42">
        <f t="shared" si="2"/>
        <v>430.46203051275893</v>
      </c>
      <c r="I45" s="42">
        <f t="shared" si="8"/>
        <v>1458.6491625023348</v>
      </c>
      <c r="J45" s="41">
        <f t="shared" si="3"/>
        <v>1920.9972693493721</v>
      </c>
      <c r="K45" s="41">
        <f t="shared" si="4"/>
        <v>1902.7110400507149</v>
      </c>
      <c r="L45" s="23">
        <f t="shared" si="5"/>
        <v>1</v>
      </c>
      <c r="M45" s="41">
        <f>SUM(J$32:J45)-SUM(K$32:K45)</f>
        <v>237.72098088254643</v>
      </c>
      <c r="N45" s="23"/>
      <c r="O45" s="23"/>
      <c r="P45" s="23"/>
      <c r="Q45" s="23"/>
    </row>
    <row r="46" spans="4:17" hidden="1" x14ac:dyDescent="0.25">
      <c r="D46" s="41" t="str">
        <f t="shared" si="0"/>
        <v/>
      </c>
      <c r="E46" s="23">
        <f t="shared" si="6"/>
        <v>14</v>
      </c>
      <c r="F46" s="41">
        <f t="shared" si="7"/>
        <v>379713.85515193187</v>
      </c>
      <c r="G46" s="42">
        <f t="shared" si="1"/>
        <v>460.58557244234703</v>
      </c>
      <c r="H46" s="42">
        <f t="shared" si="2"/>
        <v>428.82105020494379</v>
      </c>
      <c r="I46" s="42">
        <f t="shared" si="8"/>
        <v>1460.4116969070251</v>
      </c>
      <c r="J46" s="41">
        <f t="shared" si="3"/>
        <v>1920.9972693493721</v>
      </c>
      <c r="K46" s="41">
        <f t="shared" si="4"/>
        <v>1902.7110400507149</v>
      </c>
      <c r="L46" s="23">
        <f t="shared" si="5"/>
        <v>1</v>
      </c>
      <c r="M46" s="41">
        <f>SUM(J$32:J46)-SUM(K$32:K46)</f>
        <v>256.00721018120385</v>
      </c>
      <c r="N46" s="23"/>
      <c r="O46" s="23"/>
      <c r="P46" s="23"/>
      <c r="Q46" s="23"/>
    </row>
    <row r="47" spans="4:17" hidden="1" x14ac:dyDescent="0.25">
      <c r="D47" s="41" t="str">
        <f t="shared" si="0"/>
        <v/>
      </c>
      <c r="E47" s="23">
        <f t="shared" si="6"/>
        <v>15</v>
      </c>
      <c r="F47" s="41">
        <f t="shared" si="7"/>
        <v>378251.67879089108</v>
      </c>
      <c r="G47" s="42">
        <f t="shared" si="1"/>
        <v>458.82090830858436</v>
      </c>
      <c r="H47" s="42">
        <f t="shared" si="2"/>
        <v>427.17808704592341</v>
      </c>
      <c r="I47" s="42">
        <f t="shared" si="8"/>
        <v>1462.1763610407877</v>
      </c>
      <c r="J47" s="41">
        <f t="shared" si="3"/>
        <v>1920.9972693493721</v>
      </c>
      <c r="K47" s="41">
        <f t="shared" si="4"/>
        <v>1902.7110400507149</v>
      </c>
      <c r="L47" s="23">
        <f t="shared" si="5"/>
        <v>1</v>
      </c>
      <c r="M47" s="41">
        <f>SUM(J$32:J47)-SUM(K$32:K47)</f>
        <v>274.29343947986126</v>
      </c>
      <c r="N47" s="23"/>
      <c r="O47" s="23"/>
      <c r="P47" s="23"/>
      <c r="Q47" s="23"/>
    </row>
    <row r="48" spans="4:17" hidden="1" x14ac:dyDescent="0.25">
      <c r="D48" s="41" t="str">
        <f t="shared" si="0"/>
        <v/>
      </c>
      <c r="E48" s="23">
        <f t="shared" si="6"/>
        <v>16</v>
      </c>
      <c r="F48" s="41">
        <f t="shared" si="7"/>
        <v>376787.73563341401</v>
      </c>
      <c r="G48" s="42">
        <f t="shared" si="1"/>
        <v>457.05411187232676</v>
      </c>
      <c r="H48" s="42">
        <f t="shared" si="2"/>
        <v>425.53313863975251</v>
      </c>
      <c r="I48" s="42">
        <f t="shared" si="8"/>
        <v>1463.9431574770454</v>
      </c>
      <c r="J48" s="41">
        <f t="shared" si="3"/>
        <v>1920.9972693493721</v>
      </c>
      <c r="K48" s="41">
        <f t="shared" si="4"/>
        <v>1902.7110400507149</v>
      </c>
      <c r="L48" s="23">
        <f t="shared" si="5"/>
        <v>1</v>
      </c>
      <c r="M48" s="41">
        <f>SUM(J$32:J48)-SUM(K$32:K48)</f>
        <v>292.57966877851868</v>
      </c>
      <c r="N48" s="23"/>
      <c r="O48" s="23"/>
      <c r="P48" s="23"/>
      <c r="Q48" s="23"/>
    </row>
    <row r="49" spans="4:17" hidden="1" x14ac:dyDescent="0.25">
      <c r="D49" s="41" t="str">
        <f t="shared" si="0"/>
        <v/>
      </c>
      <c r="E49" s="23">
        <f t="shared" si="6"/>
        <v>17</v>
      </c>
      <c r="F49" s="41">
        <f t="shared" si="7"/>
        <v>375322.02354462165</v>
      </c>
      <c r="G49" s="42">
        <f t="shared" si="1"/>
        <v>455.28518055704194</v>
      </c>
      <c r="H49" s="42">
        <f t="shared" si="2"/>
        <v>423.88620258759079</v>
      </c>
      <c r="I49" s="42">
        <f t="shared" si="8"/>
        <v>1465.7120887923302</v>
      </c>
      <c r="J49" s="41">
        <f t="shared" si="3"/>
        <v>1920.9972693493721</v>
      </c>
      <c r="K49" s="41">
        <f t="shared" si="4"/>
        <v>1902.7110400507149</v>
      </c>
      <c r="L49" s="23">
        <f t="shared" si="5"/>
        <v>1</v>
      </c>
      <c r="M49" s="41">
        <f>SUM(J$32:J49)-SUM(K$32:K49)</f>
        <v>310.8658980771761</v>
      </c>
      <c r="N49" s="23"/>
      <c r="O49" s="23"/>
      <c r="P49" s="23"/>
      <c r="Q49" s="23"/>
    </row>
    <row r="50" spans="4:17" hidden="1" x14ac:dyDescent="0.25">
      <c r="D50" s="41" t="str">
        <f t="shared" si="0"/>
        <v/>
      </c>
      <c r="E50" s="23">
        <f t="shared" si="6"/>
        <v>18</v>
      </c>
      <c r="F50" s="41">
        <f t="shared" si="7"/>
        <v>373854.54038705537</v>
      </c>
      <c r="G50" s="42">
        <f t="shared" si="1"/>
        <v>453.5141117830845</v>
      </c>
      <c r="H50" s="42">
        <f t="shared" si="2"/>
        <v>422.23727648769938</v>
      </c>
      <c r="I50" s="42">
        <f t="shared" si="8"/>
        <v>1467.4831575662877</v>
      </c>
      <c r="J50" s="41">
        <f t="shared" si="3"/>
        <v>1920.9972693493721</v>
      </c>
      <c r="K50" s="41">
        <f t="shared" si="4"/>
        <v>1902.7110400507149</v>
      </c>
      <c r="L50" s="23">
        <f t="shared" si="5"/>
        <v>1</v>
      </c>
      <c r="M50" s="41">
        <f>SUM(J$32:J50)-SUM(K$32:K50)</f>
        <v>329.15212737583352</v>
      </c>
      <c r="N50" s="23"/>
      <c r="O50" s="23"/>
      <c r="P50" s="23"/>
      <c r="Q50" s="23"/>
    </row>
    <row r="51" spans="4:17" hidden="1" x14ac:dyDescent="0.25">
      <c r="D51" s="41" t="str">
        <f t="shared" si="0"/>
        <v/>
      </c>
      <c r="E51" s="23">
        <f t="shared" si="6"/>
        <v>19</v>
      </c>
      <c r="F51" s="41">
        <f t="shared" si="7"/>
        <v>372385.28402067372</v>
      </c>
      <c r="G51" s="42">
        <f t="shared" si="1"/>
        <v>451.74090296769191</v>
      </c>
      <c r="H51" s="42">
        <f t="shared" si="2"/>
        <v>420.58635793543732</v>
      </c>
      <c r="I51" s="42">
        <f t="shared" si="8"/>
        <v>1469.2563663816802</v>
      </c>
      <c r="J51" s="41">
        <f t="shared" si="3"/>
        <v>1920.9972693493721</v>
      </c>
      <c r="K51" s="41">
        <f t="shared" si="4"/>
        <v>1902.7110400507149</v>
      </c>
      <c r="L51" s="23">
        <f t="shared" si="5"/>
        <v>1</v>
      </c>
      <c r="M51" s="41">
        <f>SUM(J$32:J51)-SUM(K$32:K51)</f>
        <v>347.4383566744873</v>
      </c>
      <c r="N51" s="23"/>
      <c r="O51" s="23"/>
      <c r="P51" s="23"/>
      <c r="Q51" s="23"/>
    </row>
    <row r="52" spans="4:17" hidden="1" x14ac:dyDescent="0.25">
      <c r="D52" s="41" t="str">
        <f t="shared" si="0"/>
        <v/>
      </c>
      <c r="E52" s="23">
        <f t="shared" si="6"/>
        <v>20</v>
      </c>
      <c r="F52" s="41">
        <f t="shared" si="7"/>
        <v>370914.25230284932</v>
      </c>
      <c r="G52" s="42">
        <f t="shared" si="1"/>
        <v>449.96555152498075</v>
      </c>
      <c r="H52" s="42">
        <f t="shared" si="2"/>
        <v>418.933444523258</v>
      </c>
      <c r="I52" s="42">
        <f t="shared" si="8"/>
        <v>1471.0317178243913</v>
      </c>
      <c r="J52" s="41">
        <f t="shared" si="3"/>
        <v>1920.9972693493721</v>
      </c>
      <c r="K52" s="41">
        <f t="shared" si="4"/>
        <v>1902.7110400507149</v>
      </c>
      <c r="L52" s="23">
        <f t="shared" si="5"/>
        <v>1</v>
      </c>
      <c r="M52" s="41">
        <f>SUM(J$32:J52)-SUM(K$32:K52)</f>
        <v>365.72458597314107</v>
      </c>
      <c r="N52" s="23"/>
      <c r="O52" s="23"/>
      <c r="P52" s="23"/>
      <c r="Q52" s="23"/>
    </row>
    <row r="53" spans="4:17" hidden="1" x14ac:dyDescent="0.25">
      <c r="D53" s="41" t="str">
        <f t="shared" si="0"/>
        <v/>
      </c>
      <c r="E53" s="23">
        <f t="shared" si="6"/>
        <v>21</v>
      </c>
      <c r="F53" s="41">
        <f t="shared" si="7"/>
        <v>369441.44308836589</v>
      </c>
      <c r="G53" s="42">
        <f t="shared" si="1"/>
        <v>448.188054865943</v>
      </c>
      <c r="H53" s="42">
        <f t="shared" si="2"/>
        <v>417.27853384070551</v>
      </c>
      <c r="I53" s="42">
        <f t="shared" si="8"/>
        <v>1472.8092144834291</v>
      </c>
      <c r="J53" s="41">
        <f t="shared" si="3"/>
        <v>1920.9972693493721</v>
      </c>
      <c r="K53" s="41">
        <f t="shared" si="4"/>
        <v>1902.7110400507149</v>
      </c>
      <c r="L53" s="23">
        <f t="shared" si="5"/>
        <v>1</v>
      </c>
      <c r="M53" s="41">
        <f>SUM(J$32:J53)-SUM(K$32:K53)</f>
        <v>384.01081527179485</v>
      </c>
      <c r="N53" s="23"/>
      <c r="O53" s="23"/>
      <c r="P53" s="23"/>
      <c r="Q53" s="23"/>
    </row>
    <row r="54" spans="4:17" hidden="1" x14ac:dyDescent="0.25">
      <c r="D54" s="41" t="str">
        <f t="shared" si="0"/>
        <v/>
      </c>
      <c r="E54" s="23">
        <f t="shared" si="6"/>
        <v>22</v>
      </c>
      <c r="F54" s="41">
        <f t="shared" si="7"/>
        <v>367966.85422941495</v>
      </c>
      <c r="G54" s="42">
        <f t="shared" si="1"/>
        <v>446.40841039844213</v>
      </c>
      <c r="H54" s="42">
        <f t="shared" si="2"/>
        <v>415.62162347441171</v>
      </c>
      <c r="I54" s="42">
        <f t="shared" si="8"/>
        <v>1474.58885895093</v>
      </c>
      <c r="J54" s="41">
        <f t="shared" si="3"/>
        <v>1920.9972693493721</v>
      </c>
      <c r="K54" s="41">
        <f t="shared" si="4"/>
        <v>1902.7110400507149</v>
      </c>
      <c r="L54" s="23">
        <f t="shared" si="5"/>
        <v>1</v>
      </c>
      <c r="M54" s="41">
        <f>SUM(J$32:J54)-SUM(K$32:K54)</f>
        <v>402.29704457044863</v>
      </c>
      <c r="N54" s="23"/>
      <c r="O54" s="23"/>
      <c r="P54" s="23"/>
      <c r="Q54" s="23"/>
    </row>
    <row r="55" spans="4:17" hidden="1" x14ac:dyDescent="0.25">
      <c r="D55" s="41" t="str">
        <f t="shared" si="0"/>
        <v/>
      </c>
      <c r="E55" s="23">
        <f t="shared" si="6"/>
        <v>23</v>
      </c>
      <c r="F55" s="41">
        <f t="shared" si="7"/>
        <v>366490.48357559281</v>
      </c>
      <c r="G55" s="42">
        <f t="shared" si="1"/>
        <v>444.62661552720971</v>
      </c>
      <c r="H55" s="42">
        <f t="shared" si="2"/>
        <v>413.9627110080919</v>
      </c>
      <c r="I55" s="42">
        <f t="shared" si="8"/>
        <v>1476.3706538221625</v>
      </c>
      <c r="J55" s="41">
        <f t="shared" si="3"/>
        <v>1920.9972693493721</v>
      </c>
      <c r="K55" s="41">
        <f t="shared" si="4"/>
        <v>1902.7110400507149</v>
      </c>
      <c r="L55" s="23">
        <f t="shared" si="5"/>
        <v>1</v>
      </c>
      <c r="M55" s="41">
        <f>SUM(J$32:J55)-SUM(K$32:K55)</f>
        <v>420.58327386910241</v>
      </c>
      <c r="N55" s="23"/>
      <c r="O55" s="23"/>
      <c r="P55" s="23"/>
      <c r="Q55" s="23"/>
    </row>
    <row r="56" spans="4:17" hidden="1" x14ac:dyDescent="0.25">
      <c r="D56" s="41" t="str">
        <f t="shared" si="0"/>
        <v/>
      </c>
      <c r="E56" s="23">
        <f t="shared" si="6"/>
        <v>24</v>
      </c>
      <c r="F56" s="41">
        <f t="shared" si="7"/>
        <v>365012.32897389727</v>
      </c>
      <c r="G56" s="42">
        <f t="shared" si="1"/>
        <v>442.84266765384132</v>
      </c>
      <c r="H56" s="42">
        <f t="shared" si="2"/>
        <v>412.30179402254197</v>
      </c>
      <c r="I56" s="42">
        <f t="shared" si="8"/>
        <v>1478.1546016955308</v>
      </c>
      <c r="J56" s="41">
        <f t="shared" si="3"/>
        <v>1920.9972693493721</v>
      </c>
      <c r="K56" s="41">
        <f t="shared" si="4"/>
        <v>1902.7110400507149</v>
      </c>
      <c r="L56" s="23">
        <f t="shared" si="5"/>
        <v>1</v>
      </c>
      <c r="M56" s="41">
        <f>SUM(J$32:J56)-SUM(K$32:K56)</f>
        <v>438.86950316775619</v>
      </c>
      <c r="N56" s="23"/>
      <c r="O56" s="23"/>
      <c r="P56" s="23"/>
      <c r="Q56" s="23"/>
    </row>
    <row r="57" spans="4:17" hidden="1" x14ac:dyDescent="0.25">
      <c r="D57" s="41" t="str">
        <f t="shared" si="0"/>
        <v/>
      </c>
      <c r="E57" s="23">
        <f t="shared" si="6"/>
        <v>25</v>
      </c>
      <c r="F57" s="41">
        <f t="shared" si="7"/>
        <v>363532.38826872467</v>
      </c>
      <c r="G57" s="42">
        <f t="shared" si="1"/>
        <v>441.05656417679256</v>
      </c>
      <c r="H57" s="42">
        <f t="shared" si="2"/>
        <v>410.6388700956345</v>
      </c>
      <c r="I57" s="42">
        <f t="shared" si="8"/>
        <v>1479.9407051725796</v>
      </c>
      <c r="J57" s="41">
        <f t="shared" si="3"/>
        <v>1920.9972693493721</v>
      </c>
      <c r="K57" s="41">
        <f t="shared" si="4"/>
        <v>1902.7110400507149</v>
      </c>
      <c r="L57" s="23">
        <f t="shared" si="5"/>
        <v>1</v>
      </c>
      <c r="M57" s="41">
        <f>SUM(J$32:J57)-SUM(K$32:K57)</f>
        <v>457.15573246640997</v>
      </c>
      <c r="N57" s="23"/>
      <c r="O57" s="23"/>
      <c r="P57" s="23"/>
      <c r="Q57" s="23"/>
    </row>
    <row r="58" spans="4:17" hidden="1" x14ac:dyDescent="0.25">
      <c r="D58" s="41" t="str">
        <f t="shared" si="0"/>
        <v/>
      </c>
      <c r="E58" s="23">
        <f t="shared" si="6"/>
        <v>26</v>
      </c>
      <c r="F58" s="41">
        <f t="shared" si="7"/>
        <v>362050.65930186666</v>
      </c>
      <c r="G58" s="42">
        <f t="shared" si="1"/>
        <v>439.26830249137566</v>
      </c>
      <c r="H58" s="42">
        <f t="shared" si="2"/>
        <v>408.97393680231534</v>
      </c>
      <c r="I58" s="42">
        <f t="shared" si="8"/>
        <v>1481.7289668579965</v>
      </c>
      <c r="J58" s="41">
        <f t="shared" si="3"/>
        <v>1920.9972693493721</v>
      </c>
      <c r="K58" s="41">
        <f t="shared" si="4"/>
        <v>1902.7110400507149</v>
      </c>
      <c r="L58" s="23">
        <f t="shared" si="5"/>
        <v>1</v>
      </c>
      <c r="M58" s="41">
        <f>SUM(J$32:J58)-SUM(K$32:K58)</f>
        <v>475.44196176506375</v>
      </c>
      <c r="N58" s="23"/>
      <c r="O58" s="23"/>
      <c r="P58" s="23"/>
      <c r="Q58" s="23"/>
    </row>
    <row r="59" spans="4:17" hidden="1" x14ac:dyDescent="0.25">
      <c r="D59" s="41" t="str">
        <f t="shared" si="0"/>
        <v/>
      </c>
      <c r="E59" s="23">
        <f t="shared" si="6"/>
        <v>27</v>
      </c>
      <c r="F59" s="41">
        <f t="shared" si="7"/>
        <v>360567.13991250703</v>
      </c>
      <c r="G59" s="42">
        <f t="shared" si="1"/>
        <v>437.47787998975559</v>
      </c>
      <c r="H59" s="42">
        <f t="shared" si="2"/>
        <v>407.30699171460009</v>
      </c>
      <c r="I59" s="42">
        <f t="shared" si="8"/>
        <v>1483.5193893596165</v>
      </c>
      <c r="J59" s="41">
        <f t="shared" si="3"/>
        <v>1920.9972693493721</v>
      </c>
      <c r="K59" s="41">
        <f t="shared" si="4"/>
        <v>1902.7110400507149</v>
      </c>
      <c r="L59" s="23">
        <f t="shared" si="5"/>
        <v>1</v>
      </c>
      <c r="M59" s="41">
        <f>SUM(J$32:J59)-SUM(K$32:K59)</f>
        <v>493.72819106371753</v>
      </c>
      <c r="N59" s="23"/>
      <c r="O59" s="23"/>
      <c r="P59" s="23"/>
      <c r="Q59" s="23"/>
    </row>
    <row r="60" spans="4:17" hidden="1" x14ac:dyDescent="0.25">
      <c r="D60" s="41" t="str">
        <f t="shared" si="0"/>
        <v/>
      </c>
      <c r="E60" s="23">
        <f t="shared" si="6"/>
        <v>28</v>
      </c>
      <c r="F60" s="41">
        <f t="shared" si="7"/>
        <v>359081.82793721859</v>
      </c>
      <c r="G60" s="42">
        <f t="shared" si="1"/>
        <v>435.68529406094603</v>
      </c>
      <c r="H60" s="42">
        <f t="shared" si="2"/>
        <v>405.63803240157046</v>
      </c>
      <c r="I60" s="42">
        <f t="shared" si="8"/>
        <v>1485.3119752884261</v>
      </c>
      <c r="J60" s="41">
        <f t="shared" si="3"/>
        <v>1920.9972693493721</v>
      </c>
      <c r="K60" s="41">
        <f t="shared" si="4"/>
        <v>1902.7110400507149</v>
      </c>
      <c r="L60" s="23">
        <f t="shared" si="5"/>
        <v>1</v>
      </c>
      <c r="M60" s="41">
        <f>SUM(J$32:J60)-SUM(K$32:K60)</f>
        <v>512.01442036237131</v>
      </c>
      <c r="N60" s="23"/>
      <c r="O60" s="23"/>
      <c r="P60" s="23"/>
      <c r="Q60" s="23"/>
    </row>
    <row r="61" spans="4:17" hidden="1" x14ac:dyDescent="0.25">
      <c r="D61" s="41" t="str">
        <f t="shared" si="0"/>
        <v/>
      </c>
      <c r="E61" s="23">
        <f t="shared" si="6"/>
        <v>29</v>
      </c>
      <c r="F61" s="41">
        <f t="shared" si="7"/>
        <v>357594.72120996</v>
      </c>
      <c r="G61" s="42">
        <f t="shared" si="1"/>
        <v>433.89054209080581</v>
      </c>
      <c r="H61" s="42">
        <f t="shared" si="2"/>
        <v>403.96705642937098</v>
      </c>
      <c r="I61" s="42">
        <f t="shared" si="8"/>
        <v>1487.1067272585663</v>
      </c>
      <c r="J61" s="41">
        <f t="shared" si="3"/>
        <v>1920.9972693493721</v>
      </c>
      <c r="K61" s="41">
        <f t="shared" si="4"/>
        <v>1902.7110400507149</v>
      </c>
      <c r="L61" s="23">
        <f t="shared" si="5"/>
        <v>1</v>
      </c>
      <c r="M61" s="41">
        <f>SUM(J$32:J61)-SUM(K$32:K61)</f>
        <v>530.30064966102509</v>
      </c>
      <c r="N61" s="23"/>
      <c r="O61" s="23"/>
      <c r="P61" s="23"/>
      <c r="Q61" s="23"/>
    </row>
    <row r="62" spans="4:17" hidden="1" x14ac:dyDescent="0.25">
      <c r="D62" s="41" t="str">
        <f t="shared" si="0"/>
        <v/>
      </c>
      <c r="E62" s="23">
        <f t="shared" si="6"/>
        <v>30</v>
      </c>
      <c r="F62" s="41">
        <f t="shared" si="7"/>
        <v>356105.81756207265</v>
      </c>
      <c r="G62" s="42">
        <f t="shared" si="1"/>
        <v>432.09362146203506</v>
      </c>
      <c r="H62" s="42">
        <f t="shared" si="2"/>
        <v>402.29406136120502</v>
      </c>
      <c r="I62" s="42">
        <f t="shared" si="8"/>
        <v>1488.903647887337</v>
      </c>
      <c r="J62" s="41">
        <f t="shared" si="3"/>
        <v>1920.9972693493721</v>
      </c>
      <c r="K62" s="41">
        <f t="shared" si="4"/>
        <v>1902.7110400507149</v>
      </c>
      <c r="L62" s="23">
        <f t="shared" si="5"/>
        <v>1</v>
      </c>
      <c r="M62" s="41">
        <f>SUM(J$32:J62)-SUM(K$32:K62)</f>
        <v>548.58687895967887</v>
      </c>
      <c r="N62" s="23"/>
      <c r="O62" s="23"/>
      <c r="P62" s="23"/>
      <c r="Q62" s="23"/>
    </row>
    <row r="63" spans="4:17" hidden="1" x14ac:dyDescent="0.25">
      <c r="D63" s="41" t="str">
        <f t="shared" si="0"/>
        <v/>
      </c>
      <c r="E63" s="23">
        <f t="shared" si="6"/>
        <v>31</v>
      </c>
      <c r="F63" s="41">
        <f t="shared" si="7"/>
        <v>354615.11482227745</v>
      </c>
      <c r="G63" s="42">
        <f t="shared" si="1"/>
        <v>430.29452955417111</v>
      </c>
      <c r="H63" s="42">
        <f t="shared" si="2"/>
        <v>400.61904475733178</v>
      </c>
      <c r="I63" s="42">
        <f t="shared" si="8"/>
        <v>1490.7027397952011</v>
      </c>
      <c r="J63" s="41">
        <f t="shared" si="3"/>
        <v>1920.9972693493721</v>
      </c>
      <c r="K63" s="41">
        <f t="shared" si="4"/>
        <v>1902.7110400507149</v>
      </c>
      <c r="L63" s="23">
        <f t="shared" si="5"/>
        <v>1</v>
      </c>
      <c r="M63" s="41">
        <f>SUM(J$32:J63)-SUM(K$32:K63)</f>
        <v>566.87310825833265</v>
      </c>
      <c r="N63" s="23"/>
      <c r="O63" s="23"/>
      <c r="P63" s="23"/>
      <c r="Q63" s="23"/>
    </row>
    <row r="64" spans="4:17" hidden="1" x14ac:dyDescent="0.25">
      <c r="D64" s="41" t="str">
        <f t="shared" si="0"/>
        <v/>
      </c>
      <c r="E64" s="23">
        <f t="shared" si="6"/>
        <v>32</v>
      </c>
      <c r="F64" s="41">
        <f t="shared" si="7"/>
        <v>353122.61081667169</v>
      </c>
      <c r="G64" s="42">
        <f t="shared" si="1"/>
        <v>428.49326374358526</v>
      </c>
      <c r="H64" s="42">
        <f t="shared" si="2"/>
        <v>398.94200417506221</v>
      </c>
      <c r="I64" s="42">
        <f t="shared" si="8"/>
        <v>1492.5040056057869</v>
      </c>
      <c r="J64" s="41">
        <f t="shared" si="3"/>
        <v>1920.9972693493721</v>
      </c>
      <c r="K64" s="41">
        <f t="shared" si="4"/>
        <v>1902.7110400507149</v>
      </c>
      <c r="L64" s="23">
        <f t="shared" si="5"/>
        <v>1</v>
      </c>
      <c r="M64" s="41">
        <f>SUM(J$32:J64)-SUM(K$32:K64)</f>
        <v>585.15933755698643</v>
      </c>
      <c r="N64" s="23"/>
      <c r="O64" s="23"/>
      <c r="P64" s="23"/>
      <c r="Q64" s="23"/>
    </row>
    <row r="65" spans="4:17" hidden="1" x14ac:dyDescent="0.25">
      <c r="D65" s="41" t="str">
        <f t="shared" si="0"/>
        <v/>
      </c>
      <c r="E65" s="23">
        <f t="shared" si="6"/>
        <v>33</v>
      </c>
      <c r="F65" s="41">
        <f t="shared" si="7"/>
        <v>351628.30336872581</v>
      </c>
      <c r="G65" s="42">
        <f t="shared" si="1"/>
        <v>426.68982140347833</v>
      </c>
      <c r="H65" s="42">
        <f t="shared" si="2"/>
        <v>397.26293716875574</v>
      </c>
      <c r="I65" s="42">
        <f t="shared" si="8"/>
        <v>1494.3074479458937</v>
      </c>
      <c r="J65" s="41">
        <f t="shared" si="3"/>
        <v>1920.9972693493721</v>
      </c>
      <c r="K65" s="41">
        <f t="shared" si="4"/>
        <v>1902.7110400507149</v>
      </c>
      <c r="L65" s="23">
        <f t="shared" si="5"/>
        <v>1</v>
      </c>
      <c r="M65" s="41">
        <f>SUM(J$32:J65)-SUM(K$32:K65)</f>
        <v>603.44556685564021</v>
      </c>
      <c r="N65" s="23"/>
      <c r="O65" s="23"/>
      <c r="P65" s="23"/>
      <c r="Q65" s="23"/>
    </row>
    <row r="66" spans="4:17" hidden="1" x14ac:dyDescent="0.25">
      <c r="D66" s="41" t="str">
        <f t="shared" si="0"/>
        <v/>
      </c>
      <c r="E66" s="23">
        <f t="shared" si="6"/>
        <v>34</v>
      </c>
      <c r="F66" s="41">
        <f t="shared" si="7"/>
        <v>350132.19029928034</v>
      </c>
      <c r="G66" s="42">
        <f t="shared" si="1"/>
        <v>424.88419990387706</v>
      </c>
      <c r="H66" s="42">
        <f t="shared" si="2"/>
        <v>395.58184128981657</v>
      </c>
      <c r="I66" s="42">
        <f t="shared" si="8"/>
        <v>1496.1130694454951</v>
      </c>
      <c r="J66" s="41">
        <f t="shared" si="3"/>
        <v>1920.9972693493721</v>
      </c>
      <c r="K66" s="41">
        <f t="shared" si="4"/>
        <v>1902.7110400507149</v>
      </c>
      <c r="L66" s="23">
        <f t="shared" si="5"/>
        <v>1</v>
      </c>
      <c r="M66" s="41">
        <f>SUM(J$32:J66)-SUM(K$32:K66)</f>
        <v>621.73179615429399</v>
      </c>
      <c r="N66" s="23"/>
      <c r="O66" s="23"/>
      <c r="P66" s="23"/>
      <c r="Q66" s="23"/>
    </row>
    <row r="67" spans="4:17" hidden="1" x14ac:dyDescent="0.25">
      <c r="D67" s="41" t="str">
        <f t="shared" si="0"/>
        <v/>
      </c>
      <c r="E67" s="23">
        <f t="shared" si="6"/>
        <v>35</v>
      </c>
      <c r="F67" s="41">
        <f t="shared" si="7"/>
        <v>348634.26942654257</v>
      </c>
      <c r="G67" s="42">
        <f t="shared" si="1"/>
        <v>423.0763966116304</v>
      </c>
      <c r="H67" s="42">
        <f t="shared" si="2"/>
        <v>393.89871408669046</v>
      </c>
      <c r="I67" s="42">
        <f t="shared" si="8"/>
        <v>1497.9208727377418</v>
      </c>
      <c r="J67" s="41">
        <f t="shared" si="3"/>
        <v>1920.9972693493721</v>
      </c>
      <c r="K67" s="41">
        <f t="shared" si="4"/>
        <v>1902.7110400507149</v>
      </c>
      <c r="L67" s="23">
        <f t="shared" si="5"/>
        <v>1</v>
      </c>
      <c r="M67" s="41">
        <f>SUM(J$32:J67)-SUM(K$32:K67)</f>
        <v>640.01802545295504</v>
      </c>
      <c r="N67" s="23"/>
      <c r="O67" s="23"/>
      <c r="P67" s="23"/>
      <c r="Q67" s="23"/>
    </row>
    <row r="68" spans="4:17" hidden="1" x14ac:dyDescent="0.25">
      <c r="D68" s="41" t="str">
        <f t="shared" si="0"/>
        <v/>
      </c>
      <c r="E68" s="23">
        <f t="shared" si="6"/>
        <v>36</v>
      </c>
      <c r="F68" s="41">
        <f t="shared" si="7"/>
        <v>347134.53856608359</v>
      </c>
      <c r="G68" s="42">
        <f t="shared" si="1"/>
        <v>421.26640889040567</v>
      </c>
      <c r="H68" s="42">
        <f t="shared" si="2"/>
        <v>392.21355310486047</v>
      </c>
      <c r="I68" s="42">
        <f t="shared" si="8"/>
        <v>1499.7308604589664</v>
      </c>
      <c r="J68" s="41">
        <f t="shared" si="3"/>
        <v>1920.9972693493721</v>
      </c>
      <c r="K68" s="41">
        <f t="shared" si="4"/>
        <v>1902.7110400507149</v>
      </c>
      <c r="L68" s="23">
        <f t="shared" si="5"/>
        <v>1</v>
      </c>
      <c r="M68" s="41">
        <f>SUM(J$32:J68)-SUM(K$32:K68)</f>
        <v>658.30425475162338</v>
      </c>
      <c r="N68" s="23"/>
      <c r="O68" s="23"/>
      <c r="P68" s="23"/>
      <c r="Q68" s="23"/>
    </row>
    <row r="69" spans="4:17" hidden="1" x14ac:dyDescent="0.25">
      <c r="D69" s="41" t="str">
        <f t="shared" si="0"/>
        <v/>
      </c>
      <c r="E69" s="23">
        <f t="shared" si="6"/>
        <v>37</v>
      </c>
      <c r="F69" s="41">
        <f t="shared" si="7"/>
        <v>345632.99553083489</v>
      </c>
      <c r="G69" s="42">
        <f t="shared" si="1"/>
        <v>419.45423410068435</v>
      </c>
      <c r="H69" s="42">
        <f t="shared" si="2"/>
        <v>390.5263558868441</v>
      </c>
      <c r="I69" s="42">
        <f t="shared" si="8"/>
        <v>1501.5430352486878</v>
      </c>
      <c r="J69" s="41">
        <f t="shared" si="3"/>
        <v>1920.9972693493721</v>
      </c>
      <c r="K69" s="41">
        <f t="shared" si="4"/>
        <v>1902.7110400507149</v>
      </c>
      <c r="L69" s="23">
        <f t="shared" si="5"/>
        <v>1</v>
      </c>
      <c r="M69" s="41">
        <f>SUM(J$32:J69)-SUM(K$32:K69)</f>
        <v>676.59048405029171</v>
      </c>
      <c r="N69" s="23"/>
      <c r="O69" s="23"/>
      <c r="P69" s="23"/>
      <c r="Q69" s="23"/>
    </row>
    <row r="70" spans="4:17" hidden="1" x14ac:dyDescent="0.25">
      <c r="D70" s="41" t="str">
        <f t="shared" si="0"/>
        <v/>
      </c>
      <c r="E70" s="23">
        <f t="shared" si="6"/>
        <v>38</v>
      </c>
      <c r="F70" s="41">
        <f t="shared" si="7"/>
        <v>344129.63813108526</v>
      </c>
      <c r="G70" s="42">
        <f t="shared" si="1"/>
        <v>417.63986959975887</v>
      </c>
      <c r="H70" s="42">
        <f t="shared" si="2"/>
        <v>388.83711997218933</v>
      </c>
      <c r="I70" s="42">
        <f t="shared" si="8"/>
        <v>1503.3573997496133</v>
      </c>
      <c r="J70" s="41">
        <f t="shared" si="3"/>
        <v>1920.9972693493721</v>
      </c>
      <c r="K70" s="41">
        <f t="shared" si="4"/>
        <v>1902.7110400507149</v>
      </c>
      <c r="L70" s="23">
        <f t="shared" si="5"/>
        <v>1</v>
      </c>
      <c r="M70" s="41">
        <f>SUM(J$32:J70)-SUM(K$32:K70)</f>
        <v>694.87671334896004</v>
      </c>
      <c r="N70" s="23"/>
      <c r="O70" s="23"/>
      <c r="P70" s="23"/>
      <c r="Q70" s="23"/>
    </row>
    <row r="71" spans="4:17" hidden="1" x14ac:dyDescent="0.25">
      <c r="D71" s="41" t="str">
        <f t="shared" si="0"/>
        <v/>
      </c>
      <c r="E71" s="23">
        <f t="shared" si="6"/>
        <v>39</v>
      </c>
      <c r="F71" s="41">
        <f t="shared" si="7"/>
        <v>342624.46417447762</v>
      </c>
      <c r="G71" s="42">
        <f t="shared" si="1"/>
        <v>415.82331274172799</v>
      </c>
      <c r="H71" s="42">
        <f t="shared" si="2"/>
        <v>387.14584289747091</v>
      </c>
      <c r="I71" s="42">
        <f t="shared" si="8"/>
        <v>1505.1739566076442</v>
      </c>
      <c r="J71" s="41">
        <f t="shared" si="3"/>
        <v>1920.9972693493721</v>
      </c>
      <c r="K71" s="41">
        <f t="shared" si="4"/>
        <v>1902.7110400507149</v>
      </c>
      <c r="L71" s="23">
        <f t="shared" si="5"/>
        <v>1</v>
      </c>
      <c r="M71" s="41">
        <f>SUM(J$32:J71)-SUM(K$32:K71)</f>
        <v>713.16294264762837</v>
      </c>
      <c r="N71" s="23"/>
      <c r="O71" s="23"/>
      <c r="P71" s="23"/>
      <c r="Q71" s="23"/>
    </row>
    <row r="72" spans="4:17" hidden="1" x14ac:dyDescent="0.25">
      <c r="D72" s="41" t="str">
        <f t="shared" si="0"/>
        <v/>
      </c>
      <c r="E72" s="23">
        <f t="shared" si="6"/>
        <v>40</v>
      </c>
      <c r="F72" s="41">
        <f t="shared" si="7"/>
        <v>341117.47146600572</v>
      </c>
      <c r="G72" s="42">
        <f t="shared" si="1"/>
        <v>414.00456087749382</v>
      </c>
      <c r="H72" s="42">
        <f t="shared" si="2"/>
        <v>385.45252219628736</v>
      </c>
      <c r="I72" s="42">
        <f t="shared" si="8"/>
        <v>1506.9927084718784</v>
      </c>
      <c r="J72" s="41">
        <f t="shared" si="3"/>
        <v>1920.9972693493721</v>
      </c>
      <c r="K72" s="41">
        <f t="shared" si="4"/>
        <v>1902.7110400507149</v>
      </c>
      <c r="L72" s="23">
        <f t="shared" si="5"/>
        <v>1</v>
      </c>
      <c r="M72" s="41">
        <f>SUM(J$32:J72)-SUM(K$32:K72)</f>
        <v>731.4491719462967</v>
      </c>
      <c r="N72" s="23"/>
      <c r="O72" s="23"/>
      <c r="P72" s="23"/>
      <c r="Q72" s="23"/>
    </row>
    <row r="73" spans="4:17" hidden="1" x14ac:dyDescent="0.25">
      <c r="D73" s="41" t="str">
        <f t="shared" si="0"/>
        <v/>
      </c>
      <c r="E73" s="23">
        <f t="shared" si="6"/>
        <v>41</v>
      </c>
      <c r="F73" s="41">
        <f t="shared" si="7"/>
        <v>339608.65780801111</v>
      </c>
      <c r="G73" s="42">
        <f t="shared" si="1"/>
        <v>412.18361135475692</v>
      </c>
      <c r="H73" s="42">
        <f t="shared" si="2"/>
        <v>383.75715539925653</v>
      </c>
      <c r="I73" s="42">
        <f t="shared" si="8"/>
        <v>1508.8136579946151</v>
      </c>
      <c r="J73" s="41">
        <f t="shared" si="3"/>
        <v>1920.9972693493721</v>
      </c>
      <c r="K73" s="41">
        <f t="shared" si="4"/>
        <v>1902.7110400507149</v>
      </c>
      <c r="L73" s="23">
        <f t="shared" si="5"/>
        <v>1</v>
      </c>
      <c r="M73" s="41">
        <f>SUM(J$32:J73)-SUM(K$32:K73)</f>
        <v>749.73540124496503</v>
      </c>
      <c r="N73" s="23"/>
      <c r="O73" s="23"/>
      <c r="P73" s="23"/>
      <c r="Q73" s="23"/>
    </row>
    <row r="74" spans="4:17" hidden="1" x14ac:dyDescent="0.25">
      <c r="D74" s="41" t="str">
        <f t="shared" si="0"/>
        <v/>
      </c>
      <c r="E74" s="23">
        <f t="shared" si="6"/>
        <v>42</v>
      </c>
      <c r="F74" s="41">
        <f t="shared" si="7"/>
        <v>338098.02100017975</v>
      </c>
      <c r="G74" s="42">
        <f t="shared" si="1"/>
        <v>410.36046151801344</v>
      </c>
      <c r="H74" s="42">
        <f t="shared" si="2"/>
        <v>382.05974003401252</v>
      </c>
      <c r="I74" s="42">
        <f t="shared" si="8"/>
        <v>1510.6368078313587</v>
      </c>
      <c r="J74" s="41">
        <f t="shared" si="3"/>
        <v>1920.9972693493721</v>
      </c>
      <c r="K74" s="41">
        <f t="shared" si="4"/>
        <v>1902.7110400507149</v>
      </c>
      <c r="L74" s="23">
        <f t="shared" si="5"/>
        <v>1</v>
      </c>
      <c r="M74" s="41">
        <f>SUM(J$32:J74)-SUM(K$32:K74)</f>
        <v>768.02163054363336</v>
      </c>
      <c r="N74" s="23"/>
      <c r="O74" s="23"/>
      <c r="P74" s="23"/>
      <c r="Q74" s="23"/>
    </row>
    <row r="75" spans="4:17" hidden="1" x14ac:dyDescent="0.25">
      <c r="D75" s="41" t="str">
        <f t="shared" si="0"/>
        <v/>
      </c>
      <c r="E75" s="23">
        <f t="shared" si="6"/>
        <v>43</v>
      </c>
      <c r="F75" s="41">
        <f t="shared" si="7"/>
        <v>336585.55883953895</v>
      </c>
      <c r="G75" s="42">
        <f t="shared" si="1"/>
        <v>408.53510870855052</v>
      </c>
      <c r="H75" s="42">
        <f t="shared" si="2"/>
        <v>380.3602736252023</v>
      </c>
      <c r="I75" s="42">
        <f t="shared" si="8"/>
        <v>1512.4621606408216</v>
      </c>
      <c r="J75" s="41">
        <f t="shared" si="3"/>
        <v>1920.9972693493721</v>
      </c>
      <c r="K75" s="41">
        <f t="shared" si="4"/>
        <v>1902.7110400507149</v>
      </c>
      <c r="L75" s="23">
        <f t="shared" si="5"/>
        <v>1</v>
      </c>
      <c r="M75" s="41">
        <f>SUM(J$32:J75)-SUM(K$32:K75)</f>
        <v>786.3078598423017</v>
      </c>
      <c r="N75" s="23"/>
      <c r="O75" s="23"/>
      <c r="P75" s="23"/>
      <c r="Q75" s="23"/>
    </row>
    <row r="76" spans="4:17" hidden="1" x14ac:dyDescent="0.25">
      <c r="D76" s="41" t="str">
        <f t="shared" si="0"/>
        <v/>
      </c>
      <c r="E76" s="23">
        <f t="shared" si="6"/>
        <v>44</v>
      </c>
      <c r="F76" s="41">
        <f t="shared" si="7"/>
        <v>335071.26912045403</v>
      </c>
      <c r="G76" s="42">
        <f t="shared" si="1"/>
        <v>406.70755026444294</v>
      </c>
      <c r="H76" s="42">
        <f t="shared" si="2"/>
        <v>378.65875369448139</v>
      </c>
      <c r="I76" s="42">
        <f t="shared" si="8"/>
        <v>1514.2897190849292</v>
      </c>
      <c r="J76" s="41">
        <f t="shared" si="3"/>
        <v>1920.9972693493721</v>
      </c>
      <c r="K76" s="41">
        <f t="shared" si="4"/>
        <v>1902.7110400507149</v>
      </c>
      <c r="L76" s="23">
        <f t="shared" si="5"/>
        <v>1</v>
      </c>
      <c r="M76" s="41">
        <f>SUM(J$32:J76)-SUM(K$32:K76)</f>
        <v>804.59408914097003</v>
      </c>
      <c r="N76" s="23"/>
      <c r="O76" s="23"/>
      <c r="P76" s="23"/>
      <c r="Q76" s="23"/>
    </row>
    <row r="77" spans="4:17" hidden="1" x14ac:dyDescent="0.25">
      <c r="D77" s="41" t="str">
        <f t="shared" si="0"/>
        <v/>
      </c>
      <c r="E77" s="23">
        <f t="shared" si="6"/>
        <v>45</v>
      </c>
      <c r="F77" s="41">
        <f t="shared" si="7"/>
        <v>333555.14963462518</v>
      </c>
      <c r="G77" s="42">
        <f t="shared" si="1"/>
        <v>404.87778352054869</v>
      </c>
      <c r="H77" s="42">
        <f t="shared" si="2"/>
        <v>376.95517776051082</v>
      </c>
      <c r="I77" s="42">
        <f t="shared" si="8"/>
        <v>1516.1194858288234</v>
      </c>
      <c r="J77" s="41">
        <f t="shared" si="3"/>
        <v>1920.9972693493721</v>
      </c>
      <c r="K77" s="41">
        <f t="shared" si="4"/>
        <v>1902.7110400507149</v>
      </c>
      <c r="L77" s="23">
        <f t="shared" si="5"/>
        <v>1</v>
      </c>
      <c r="M77" s="41">
        <f>SUM(J$32:J77)-SUM(K$32:K77)</f>
        <v>822.88031843963836</v>
      </c>
      <c r="N77" s="23"/>
      <c r="O77" s="23"/>
      <c r="P77" s="23"/>
      <c r="Q77" s="23"/>
    </row>
    <row r="78" spans="4:17" hidden="1" x14ac:dyDescent="0.25">
      <c r="D78" s="41" t="str">
        <f t="shared" si="0"/>
        <v/>
      </c>
      <c r="E78" s="23">
        <f t="shared" si="6"/>
        <v>46</v>
      </c>
      <c r="F78" s="41">
        <f t="shared" si="7"/>
        <v>332037.19817108434</v>
      </c>
      <c r="G78" s="42">
        <f t="shared" si="1"/>
        <v>403.04580580850546</v>
      </c>
      <c r="H78" s="42">
        <f t="shared" si="2"/>
        <v>375.24954333895334</v>
      </c>
      <c r="I78" s="42">
        <f t="shared" si="8"/>
        <v>1517.9514635408666</v>
      </c>
      <c r="J78" s="41">
        <f t="shared" si="3"/>
        <v>1920.9972693493721</v>
      </c>
      <c r="K78" s="41">
        <f t="shared" si="4"/>
        <v>1902.7110400507149</v>
      </c>
      <c r="L78" s="23">
        <f t="shared" si="5"/>
        <v>1</v>
      </c>
      <c r="M78" s="41">
        <f>SUM(J$32:J78)-SUM(K$32:K78)</f>
        <v>841.16654773830669</v>
      </c>
      <c r="N78" s="23"/>
      <c r="O78" s="23"/>
      <c r="P78" s="23"/>
      <c r="Q78" s="23"/>
    </row>
    <row r="79" spans="4:17" hidden="1" x14ac:dyDescent="0.25">
      <c r="D79" s="41" t="str">
        <f t="shared" si="0"/>
        <v/>
      </c>
      <c r="E79" s="23">
        <f t="shared" si="6"/>
        <v>47</v>
      </c>
      <c r="F79" s="41">
        <f t="shared" si="7"/>
        <v>330517.41251619172</v>
      </c>
      <c r="G79" s="42">
        <f t="shared" si="1"/>
        <v>401.21161445672692</v>
      </c>
      <c r="H79" s="42">
        <f t="shared" si="2"/>
        <v>373.54184794246993</v>
      </c>
      <c r="I79" s="42">
        <f t="shared" si="8"/>
        <v>1519.7856548926452</v>
      </c>
      <c r="J79" s="41">
        <f t="shared" si="3"/>
        <v>1920.9972693493721</v>
      </c>
      <c r="K79" s="41">
        <f t="shared" si="4"/>
        <v>1902.7110400507149</v>
      </c>
      <c r="L79" s="23">
        <f t="shared" si="5"/>
        <v>1</v>
      </c>
      <c r="M79" s="41">
        <f>SUM(J$32:J79)-SUM(K$32:K79)</f>
        <v>859.45277703697502</v>
      </c>
      <c r="N79" s="23"/>
      <c r="O79" s="23"/>
      <c r="P79" s="23"/>
      <c r="Q79" s="23"/>
    </row>
    <row r="80" spans="4:17" hidden="1" x14ac:dyDescent="0.25">
      <c r="D80" s="41" t="str">
        <f t="shared" si="0"/>
        <v/>
      </c>
      <c r="E80" s="23">
        <f t="shared" si="6"/>
        <v>48</v>
      </c>
      <c r="F80" s="41">
        <f t="shared" si="7"/>
        <v>328995.79045363277</v>
      </c>
      <c r="G80" s="42">
        <f t="shared" si="1"/>
        <v>399.37520679039835</v>
      </c>
      <c r="H80" s="42">
        <f t="shared" si="2"/>
        <v>371.83208908071578</v>
      </c>
      <c r="I80" s="42">
        <f t="shared" si="8"/>
        <v>1521.6220625589738</v>
      </c>
      <c r="J80" s="41">
        <f t="shared" si="3"/>
        <v>1920.9972693493721</v>
      </c>
      <c r="K80" s="41">
        <f t="shared" si="4"/>
        <v>1902.7110400507149</v>
      </c>
      <c r="L80" s="23">
        <f t="shared" si="5"/>
        <v>1</v>
      </c>
      <c r="M80" s="41">
        <f>SUM(J$32:J80)-SUM(K$32:K80)</f>
        <v>877.73900633564335</v>
      </c>
      <c r="N80" s="23"/>
      <c r="O80" s="23"/>
      <c r="P80" s="23"/>
      <c r="Q80" s="23"/>
    </row>
    <row r="81" spans="4:17" hidden="1" x14ac:dyDescent="0.25">
      <c r="D81" s="41" t="str">
        <f t="shared" si="0"/>
        <v/>
      </c>
      <c r="E81" s="23">
        <f t="shared" si="6"/>
        <v>49</v>
      </c>
      <c r="F81" s="41">
        <f t="shared" si="7"/>
        <v>327472.32976441487</v>
      </c>
      <c r="G81" s="42">
        <f t="shared" si="1"/>
        <v>397.53658013147293</v>
      </c>
      <c r="H81" s="42">
        <f t="shared" si="2"/>
        <v>370.12026426033691</v>
      </c>
      <c r="I81" s="42">
        <f t="shared" si="8"/>
        <v>1523.4606892178992</v>
      </c>
      <c r="J81" s="41">
        <f t="shared" si="3"/>
        <v>1920.9972693493721</v>
      </c>
      <c r="K81" s="41">
        <f t="shared" si="4"/>
        <v>1902.7110400507149</v>
      </c>
      <c r="L81" s="23">
        <f t="shared" si="5"/>
        <v>1</v>
      </c>
      <c r="M81" s="41">
        <f>SUM(J$32:J81)-SUM(K$32:K81)</f>
        <v>896.02523563431168</v>
      </c>
      <c r="N81" s="23"/>
      <c r="O81" s="23"/>
      <c r="P81" s="23"/>
      <c r="Q81" s="23"/>
    </row>
    <row r="82" spans="4:17" hidden="1" x14ac:dyDescent="0.25">
      <c r="D82" s="41" t="str">
        <f t="shared" si="0"/>
        <v/>
      </c>
      <c r="E82" s="23">
        <f t="shared" si="6"/>
        <v>50</v>
      </c>
      <c r="F82" s="41">
        <f t="shared" si="7"/>
        <v>325947.02822686417</v>
      </c>
      <c r="G82" s="42">
        <f t="shared" si="1"/>
        <v>395.69573179866802</v>
      </c>
      <c r="H82" s="42">
        <f t="shared" si="2"/>
        <v>368.40637098496677</v>
      </c>
      <c r="I82" s="42">
        <f t="shared" si="8"/>
        <v>1525.3015375507041</v>
      </c>
      <c r="J82" s="41">
        <f t="shared" si="3"/>
        <v>1920.9972693493721</v>
      </c>
      <c r="K82" s="41">
        <f t="shared" si="4"/>
        <v>1902.7110400507149</v>
      </c>
      <c r="L82" s="23">
        <f t="shared" si="5"/>
        <v>1</v>
      </c>
      <c r="M82" s="41">
        <f>SUM(J$32:J82)-SUM(K$32:K82)</f>
        <v>914.31146493298002</v>
      </c>
      <c r="N82" s="23"/>
      <c r="O82" s="23"/>
      <c r="P82" s="23"/>
      <c r="Q82" s="23"/>
    </row>
    <row r="83" spans="4:17" hidden="1" x14ac:dyDescent="0.25">
      <c r="D83" s="41" t="str">
        <f t="shared" si="0"/>
        <v/>
      </c>
      <c r="E83" s="23">
        <f t="shared" si="6"/>
        <v>51</v>
      </c>
      <c r="F83" s="41">
        <f t="shared" si="7"/>
        <v>324419.88361662225</v>
      </c>
      <c r="G83" s="42">
        <f t="shared" si="1"/>
        <v>393.85265910746085</v>
      </c>
      <c r="H83" s="42">
        <f t="shared" si="2"/>
        <v>366.69040675522223</v>
      </c>
      <c r="I83" s="42">
        <f t="shared" si="8"/>
        <v>1527.1446102419113</v>
      </c>
      <c r="J83" s="41">
        <f t="shared" si="3"/>
        <v>1920.9972693493721</v>
      </c>
      <c r="K83" s="41">
        <f t="shared" si="4"/>
        <v>1902.7110400507149</v>
      </c>
      <c r="L83" s="23">
        <f t="shared" si="5"/>
        <v>1</v>
      </c>
      <c r="M83" s="41">
        <f>SUM(J$32:J83)-SUM(K$32:K83)</f>
        <v>932.59769423164835</v>
      </c>
      <c r="N83" s="23"/>
      <c r="O83" s="23"/>
      <c r="P83" s="23"/>
      <c r="Q83" s="23"/>
    </row>
    <row r="84" spans="4:17" hidden="1" x14ac:dyDescent="0.25">
      <c r="D84" s="41" t="str">
        <f t="shared" si="0"/>
        <v/>
      </c>
      <c r="E84" s="23">
        <f t="shared" si="6"/>
        <v>52</v>
      </c>
      <c r="F84" s="41">
        <f t="shared" si="7"/>
        <v>322890.89370664296</v>
      </c>
      <c r="G84" s="42">
        <f t="shared" si="1"/>
        <v>392.00735937008523</v>
      </c>
      <c r="H84" s="42">
        <f t="shared" si="2"/>
        <v>364.97236906870006</v>
      </c>
      <c r="I84" s="42">
        <f t="shared" si="8"/>
        <v>1528.9899099792869</v>
      </c>
      <c r="J84" s="41">
        <f t="shared" si="3"/>
        <v>1920.9972693493721</v>
      </c>
      <c r="K84" s="41">
        <f t="shared" si="4"/>
        <v>1902.7110400507149</v>
      </c>
      <c r="L84" s="23">
        <f t="shared" si="5"/>
        <v>1</v>
      </c>
      <c r="M84" s="41">
        <f>SUM(J$32:J84)-SUM(K$32:K84)</f>
        <v>950.88392353031668</v>
      </c>
      <c r="N84" s="23"/>
      <c r="O84" s="23"/>
      <c r="P84" s="23"/>
      <c r="Q84" s="23"/>
    </row>
    <row r="85" spans="4:17" hidden="1" x14ac:dyDescent="0.25">
      <c r="D85" s="41" t="str">
        <f t="shared" si="0"/>
        <v/>
      </c>
      <c r="E85" s="23">
        <f t="shared" si="6"/>
        <v>53</v>
      </c>
      <c r="F85" s="41">
        <f t="shared" si="7"/>
        <v>321360.05626718909</v>
      </c>
      <c r="G85" s="42">
        <f t="shared" si="1"/>
        <v>390.15982989552691</v>
      </c>
      <c r="H85" s="42">
        <f t="shared" si="2"/>
        <v>363.25225541997338</v>
      </c>
      <c r="I85" s="42">
        <f t="shared" si="8"/>
        <v>1530.8374394538453</v>
      </c>
      <c r="J85" s="41">
        <f t="shared" si="3"/>
        <v>1920.9972693493721</v>
      </c>
      <c r="K85" s="41">
        <f t="shared" si="4"/>
        <v>1902.7110400507149</v>
      </c>
      <c r="L85" s="23">
        <f t="shared" si="5"/>
        <v>1</v>
      </c>
      <c r="M85" s="41">
        <f>SUM(J$32:J85)-SUM(K$32:K85)</f>
        <v>969.17015282898501</v>
      </c>
      <c r="N85" s="23"/>
      <c r="O85" s="23"/>
      <c r="P85" s="23"/>
      <c r="Q85" s="23"/>
    </row>
    <row r="86" spans="4:17" hidden="1" x14ac:dyDescent="0.25">
      <c r="D86" s="41" t="str">
        <f t="shared" si="0"/>
        <v/>
      </c>
      <c r="E86" s="23">
        <f t="shared" si="6"/>
        <v>54</v>
      </c>
      <c r="F86" s="41">
        <f t="shared" si="7"/>
        <v>319827.36906582926</v>
      </c>
      <c r="G86" s="42">
        <f t="shared" si="1"/>
        <v>388.31006798952018</v>
      </c>
      <c r="H86" s="42">
        <f t="shared" si="2"/>
        <v>361.53006330058776</v>
      </c>
      <c r="I86" s="42">
        <f t="shared" si="8"/>
        <v>1532.687201359852</v>
      </c>
      <c r="J86" s="41">
        <f t="shared" si="3"/>
        <v>1920.9972693493721</v>
      </c>
      <c r="K86" s="41">
        <f t="shared" si="4"/>
        <v>1902.7110400507149</v>
      </c>
      <c r="L86" s="23">
        <f t="shared" si="5"/>
        <v>1</v>
      </c>
      <c r="M86" s="41">
        <f>SUM(J$32:J86)-SUM(K$32:K86)</f>
        <v>987.45638212765334</v>
      </c>
      <c r="N86" s="23"/>
      <c r="O86" s="23"/>
      <c r="P86" s="23"/>
      <c r="Q86" s="23"/>
    </row>
    <row r="87" spans="4:17" hidden="1" x14ac:dyDescent="0.25">
      <c r="D87" s="41" t="str">
        <f t="shared" si="0"/>
        <v/>
      </c>
      <c r="E87" s="23">
        <f t="shared" si="6"/>
        <v>55</v>
      </c>
      <c r="F87" s="41">
        <f t="shared" si="7"/>
        <v>318292.82986743446</v>
      </c>
      <c r="G87" s="42">
        <f t="shared" si="1"/>
        <v>386.4580709545437</v>
      </c>
      <c r="H87" s="42">
        <f t="shared" si="2"/>
        <v>359.80579019905798</v>
      </c>
      <c r="I87" s="42">
        <f t="shared" si="8"/>
        <v>1534.5391983948284</v>
      </c>
      <c r="J87" s="41">
        <f t="shared" si="3"/>
        <v>1920.9972693493721</v>
      </c>
      <c r="K87" s="41">
        <f t="shared" si="4"/>
        <v>1902.7110400507149</v>
      </c>
      <c r="L87" s="23">
        <f t="shared" si="5"/>
        <v>1</v>
      </c>
      <c r="M87" s="41">
        <f>SUM(J$32:J87)-SUM(K$32:K87)</f>
        <v>1005.7426114263217</v>
      </c>
      <c r="N87" s="23"/>
      <c r="O87" s="23"/>
      <c r="P87" s="23"/>
      <c r="Q87" s="23"/>
    </row>
    <row r="88" spans="4:17" hidden="1" x14ac:dyDescent="0.25">
      <c r="D88" s="41" t="str">
        <f t="shared" si="0"/>
        <v/>
      </c>
      <c r="E88" s="23">
        <f t="shared" si="6"/>
        <v>56</v>
      </c>
      <c r="F88" s="41">
        <f t="shared" si="7"/>
        <v>316756.43643417489</v>
      </c>
      <c r="G88" s="42">
        <f t="shared" si="1"/>
        <v>384.60383608981664</v>
      </c>
      <c r="H88" s="42">
        <f t="shared" si="2"/>
        <v>358.07943360086375</v>
      </c>
      <c r="I88" s="42">
        <f t="shared" si="8"/>
        <v>1536.3934332595554</v>
      </c>
      <c r="J88" s="41">
        <f t="shared" si="3"/>
        <v>1920.9972693493721</v>
      </c>
      <c r="K88" s="41">
        <f t="shared" si="4"/>
        <v>1902.7110400507149</v>
      </c>
      <c r="L88" s="23">
        <f t="shared" si="5"/>
        <v>1</v>
      </c>
      <c r="M88" s="41">
        <f>SUM(J$32:J88)-SUM(K$32:K88)</f>
        <v>1024.02884072499</v>
      </c>
      <c r="N88" s="23"/>
      <c r="O88" s="23"/>
      <c r="P88" s="23"/>
      <c r="Q88" s="23"/>
    </row>
    <row r="89" spans="4:17" hidden="1" x14ac:dyDescent="0.25">
      <c r="D89" s="41" t="str">
        <f t="shared" si="0"/>
        <v/>
      </c>
      <c r="E89" s="23">
        <f t="shared" si="6"/>
        <v>57</v>
      </c>
      <c r="F89" s="41">
        <f t="shared" si="7"/>
        <v>315218.18652551679</v>
      </c>
      <c r="G89" s="42">
        <f t="shared" si="1"/>
        <v>382.74736069129466</v>
      </c>
      <c r="H89" s="42">
        <f t="shared" si="2"/>
        <v>356.35099098844677</v>
      </c>
      <c r="I89" s="42">
        <f t="shared" si="8"/>
        <v>1538.2499086580774</v>
      </c>
      <c r="J89" s="41">
        <f t="shared" si="3"/>
        <v>1920.9972693493721</v>
      </c>
      <c r="K89" s="41">
        <f t="shared" si="4"/>
        <v>1902.7110400507149</v>
      </c>
      <c r="L89" s="23">
        <f t="shared" si="5"/>
        <v>1</v>
      </c>
      <c r="M89" s="41">
        <f>SUM(J$32:J89)-SUM(K$32:K89)</f>
        <v>1042.3150700236583</v>
      </c>
      <c r="N89" s="23"/>
      <c r="O89" s="23"/>
      <c r="P89" s="23"/>
      <c r="Q89" s="23"/>
    </row>
    <row r="90" spans="4:17" hidden="1" x14ac:dyDescent="0.25">
      <c r="D90" s="41" t="str">
        <f t="shared" si="0"/>
        <v/>
      </c>
      <c r="E90" s="23">
        <f t="shared" si="6"/>
        <v>58</v>
      </c>
      <c r="F90" s="41">
        <f t="shared" si="7"/>
        <v>313678.07789821911</v>
      </c>
      <c r="G90" s="42">
        <f t="shared" si="1"/>
        <v>380.88864205166618</v>
      </c>
      <c r="H90" s="42">
        <f t="shared" si="2"/>
        <v>354.62045984120641</v>
      </c>
      <c r="I90" s="42">
        <f t="shared" si="8"/>
        <v>1540.1086272977059</v>
      </c>
      <c r="J90" s="41">
        <f t="shared" si="3"/>
        <v>1920.9972693493721</v>
      </c>
      <c r="K90" s="41">
        <f t="shared" si="4"/>
        <v>1902.7110400507149</v>
      </c>
      <c r="L90" s="23">
        <f t="shared" si="5"/>
        <v>1</v>
      </c>
      <c r="M90" s="41">
        <f>SUM(J$32:J90)-SUM(K$32:K90)</f>
        <v>1060.6012993223267</v>
      </c>
      <c r="N90" s="23"/>
      <c r="O90" s="23"/>
      <c r="P90" s="23"/>
      <c r="Q90" s="23"/>
    </row>
    <row r="91" spans="4:17" hidden="1" x14ac:dyDescent="0.25">
      <c r="D91" s="41" t="str">
        <f t="shared" si="0"/>
        <v/>
      </c>
      <c r="E91" s="23">
        <f t="shared" si="6"/>
        <v>59</v>
      </c>
      <c r="F91" s="41">
        <f t="shared" si="7"/>
        <v>312136.1083063301</v>
      </c>
      <c r="G91" s="42">
        <f t="shared" si="1"/>
        <v>379.02767746034812</v>
      </c>
      <c r="H91" s="42">
        <f t="shared" si="2"/>
        <v>352.88783763549651</v>
      </c>
      <c r="I91" s="42">
        <f t="shared" si="8"/>
        <v>1541.9695918890241</v>
      </c>
      <c r="J91" s="41">
        <f t="shared" si="3"/>
        <v>1920.9972693493721</v>
      </c>
      <c r="K91" s="41">
        <f t="shared" si="4"/>
        <v>1902.7110400507149</v>
      </c>
      <c r="L91" s="23">
        <f t="shared" si="5"/>
        <v>1</v>
      </c>
      <c r="M91" s="41">
        <f>SUM(J$32:J91)-SUM(K$32:K91)</f>
        <v>1078.887528620995</v>
      </c>
      <c r="N91" s="23"/>
      <c r="O91" s="23"/>
      <c r="P91" s="23"/>
      <c r="Q91" s="23"/>
    </row>
    <row r="92" spans="4:17" hidden="1" x14ac:dyDescent="0.25">
      <c r="D92" s="41" t="str">
        <f t="shared" si="0"/>
        <v/>
      </c>
      <c r="E92" s="23">
        <f t="shared" si="6"/>
        <v>60</v>
      </c>
      <c r="F92" s="41">
        <f t="shared" si="7"/>
        <v>310592.27550118422</v>
      </c>
      <c r="G92" s="42">
        <f t="shared" si="1"/>
        <v>377.16446420348228</v>
      </c>
      <c r="H92" s="42">
        <f t="shared" si="2"/>
        <v>351.15312184462141</v>
      </c>
      <c r="I92" s="42">
        <f t="shared" si="8"/>
        <v>1543.8328051458898</v>
      </c>
      <c r="J92" s="41">
        <f t="shared" si="3"/>
        <v>1920.9972693493721</v>
      </c>
      <c r="K92" s="41">
        <f t="shared" si="4"/>
        <v>1902.7110400507149</v>
      </c>
      <c r="L92" s="23">
        <f t="shared" si="5"/>
        <v>1</v>
      </c>
      <c r="M92" s="41">
        <f>SUM(J$32:J92)-SUM(K$32:K92)</f>
        <v>1097.1737579196633</v>
      </c>
      <c r="N92" s="23"/>
      <c r="O92" s="23"/>
      <c r="P92" s="23"/>
      <c r="Q92" s="23"/>
    </row>
    <row r="93" spans="4:17" hidden="1" x14ac:dyDescent="0.25">
      <c r="D93" s="41" t="str">
        <f t="shared" si="0"/>
        <v/>
      </c>
      <c r="E93" s="23">
        <f t="shared" si="6"/>
        <v>61</v>
      </c>
      <c r="F93" s="41">
        <f t="shared" si="7"/>
        <v>309046.57723139878</v>
      </c>
      <c r="G93" s="42">
        <f t="shared" si="1"/>
        <v>375.29899956393092</v>
      </c>
      <c r="H93" s="42">
        <f t="shared" si="2"/>
        <v>349.41630993883228</v>
      </c>
      <c r="I93" s="42">
        <f t="shared" si="8"/>
        <v>1545.6982697854412</v>
      </c>
      <c r="J93" s="41">
        <f t="shared" si="3"/>
        <v>1920.9972693493721</v>
      </c>
      <c r="K93" s="41">
        <f t="shared" si="4"/>
        <v>1902.7110400507149</v>
      </c>
      <c r="L93" s="23">
        <f t="shared" si="5"/>
        <v>1</v>
      </c>
      <c r="M93" s="41">
        <f>SUM(J$32:J93)-SUM(K$32:K93)</f>
        <v>1115.4599872183317</v>
      </c>
      <c r="N93" s="23"/>
      <c r="O93" s="23"/>
      <c r="P93" s="23"/>
      <c r="Q93" s="23"/>
    </row>
    <row r="94" spans="4:17" hidden="1" x14ac:dyDescent="0.25">
      <c r="D94" s="41" t="str">
        <f t="shared" si="0"/>
        <v/>
      </c>
      <c r="E94" s="23">
        <f t="shared" si="6"/>
        <v>62</v>
      </c>
      <c r="F94" s="41">
        <f t="shared" si="7"/>
        <v>307499.01124287071</v>
      </c>
      <c r="G94" s="42">
        <f t="shared" si="1"/>
        <v>373.43128082127356</v>
      </c>
      <c r="H94" s="42">
        <f t="shared" si="2"/>
        <v>347.67739938532367</v>
      </c>
      <c r="I94" s="42">
        <f t="shared" si="8"/>
        <v>1547.5659885280986</v>
      </c>
      <c r="J94" s="41">
        <f t="shared" si="3"/>
        <v>1920.9972693493721</v>
      </c>
      <c r="K94" s="41">
        <f t="shared" si="4"/>
        <v>1902.7110400507149</v>
      </c>
      <c r="L94" s="23">
        <f t="shared" si="5"/>
        <v>1</v>
      </c>
      <c r="M94" s="41">
        <f>SUM(J$32:J94)-SUM(K$32:K94)</f>
        <v>1133.746216517</v>
      </c>
      <c r="N94" s="23"/>
      <c r="O94" s="23"/>
      <c r="P94" s="23"/>
      <c r="Q94" s="23"/>
    </row>
    <row r="95" spans="4:17" hidden="1" x14ac:dyDescent="0.25">
      <c r="D95" s="41" t="str">
        <f t="shared" si="0"/>
        <v/>
      </c>
      <c r="E95" s="23">
        <f t="shared" si="6"/>
        <v>63</v>
      </c>
      <c r="F95" s="41">
        <f t="shared" si="7"/>
        <v>305949.57527877315</v>
      </c>
      <c r="G95" s="42">
        <f t="shared" si="1"/>
        <v>371.56130525180214</v>
      </c>
      <c r="H95" s="42">
        <f t="shared" si="2"/>
        <v>345.93638764822958</v>
      </c>
      <c r="I95" s="42">
        <f t="shared" si="8"/>
        <v>1549.4359640975699</v>
      </c>
      <c r="J95" s="41">
        <f t="shared" si="3"/>
        <v>1920.9972693493721</v>
      </c>
      <c r="K95" s="41">
        <f t="shared" si="4"/>
        <v>1902.7110400507149</v>
      </c>
      <c r="L95" s="23">
        <f t="shared" si="5"/>
        <v>1</v>
      </c>
      <c r="M95" s="41">
        <f>SUM(J$32:J95)-SUM(K$32:K95)</f>
        <v>1152.0324458156683</v>
      </c>
      <c r="N95" s="23"/>
      <c r="O95" s="23"/>
      <c r="P95" s="23"/>
      <c r="Q95" s="23"/>
    </row>
    <row r="96" spans="4:17" hidden="1" x14ac:dyDescent="0.25">
      <c r="D96" s="41" t="str">
        <f t="shared" si="0"/>
        <v/>
      </c>
      <c r="E96" s="23">
        <f t="shared" si="6"/>
        <v>64</v>
      </c>
      <c r="F96" s="41">
        <f t="shared" si="7"/>
        <v>304398.26707955229</v>
      </c>
      <c r="G96" s="42">
        <f t="shared" si="1"/>
        <v>369.68907012851759</v>
      </c>
      <c r="H96" s="42">
        <f t="shared" si="2"/>
        <v>344.19327218861986</v>
      </c>
      <c r="I96" s="42">
        <f t="shared" si="8"/>
        <v>1551.3081992208545</v>
      </c>
      <c r="J96" s="41">
        <f t="shared" si="3"/>
        <v>1920.9972693493721</v>
      </c>
      <c r="K96" s="41">
        <f t="shared" si="4"/>
        <v>1902.7110400507149</v>
      </c>
      <c r="L96" s="23">
        <f t="shared" si="5"/>
        <v>1</v>
      </c>
      <c r="M96" s="41">
        <f>SUM(J$32:J96)-SUM(K$32:K96)</f>
        <v>1170.3186751143367</v>
      </c>
      <c r="N96" s="23"/>
      <c r="O96" s="23"/>
      <c r="P96" s="23"/>
      <c r="Q96" s="23"/>
    </row>
    <row r="97" spans="4:17" hidden="1" x14ac:dyDescent="0.25">
      <c r="D97" s="41" t="str">
        <f t="shared" ref="D97:D160" si="9">IF(E97=$F$13*$B$12,M97,"")</f>
        <v/>
      </c>
      <c r="E97" s="23">
        <f t="shared" si="6"/>
        <v>65</v>
      </c>
      <c r="F97" s="41">
        <f t="shared" si="7"/>
        <v>302845.08438292402</v>
      </c>
      <c r="G97" s="42">
        <f t="shared" ref="G97:G160" si="10">IF($E97="","",$F96*$F$16/$B$12)</f>
        <v>367.81457272112567</v>
      </c>
      <c r="H97" s="42">
        <f t="shared" ref="H97:H160" si="11">IF($E97="","",$F96*$B$19/$B$12)</f>
        <v>342.44805046449636</v>
      </c>
      <c r="I97" s="42">
        <f t="shared" si="8"/>
        <v>1553.1826966282465</v>
      </c>
      <c r="J97" s="41">
        <f t="shared" ref="J97:J160" si="12">IF($E97="","",IF($L97=0,$F96*$F$16/$B$12,PMT($F$16/$B$12,$B$11,-$F$11,0,0)))</f>
        <v>1920.9972693493721</v>
      </c>
      <c r="K97" s="41">
        <f t="shared" ref="K97:K160" si="13">IF($E97="","",IF($L97=0,$F96*$B$19/$B$12,PMT($B$19/$B$12,$B$11,-$F$11,0,0)))</f>
        <v>1902.7110400507149</v>
      </c>
      <c r="L97" s="23">
        <f t="shared" ref="L97:L160" si="14">IF(E97=$F$15,1,0+L96)</f>
        <v>1</v>
      </c>
      <c r="M97" s="41">
        <f>SUM(J$32:J97)-SUM(K$32:K97)</f>
        <v>1188.604904413005</v>
      </c>
      <c r="N97" s="23"/>
      <c r="O97" s="23"/>
      <c r="P97" s="23"/>
      <c r="Q97" s="23"/>
    </row>
    <row r="98" spans="4:17" hidden="1" x14ac:dyDescent="0.25">
      <c r="D98" s="41" t="str">
        <f t="shared" si="9"/>
        <v/>
      </c>
      <c r="E98" s="23">
        <f t="shared" ref="E98:E161" si="15">IF(E97="","",IF(E97+1&lt;=$B$10,E97+1,""))</f>
        <v>66</v>
      </c>
      <c r="F98" s="41">
        <f t="shared" ref="F98:F161" si="16">IF(E98="","",F97-I98)</f>
        <v>301290.02492387069</v>
      </c>
      <c r="G98" s="42">
        <f t="shared" si="10"/>
        <v>365.93781029603321</v>
      </c>
      <c r="H98" s="42">
        <f t="shared" si="11"/>
        <v>340.70071993078955</v>
      </c>
      <c r="I98" s="42">
        <f t="shared" ref="I98:I161" si="17">IF(E98="","",J98-G98)</f>
        <v>1555.059459053339</v>
      </c>
      <c r="J98" s="41">
        <f t="shared" si="12"/>
        <v>1920.9972693493721</v>
      </c>
      <c r="K98" s="41">
        <f t="shared" si="13"/>
        <v>1902.7110400507149</v>
      </c>
      <c r="L98" s="23">
        <f t="shared" si="14"/>
        <v>1</v>
      </c>
      <c r="M98" s="41">
        <f>SUM(J$32:J98)-SUM(K$32:K98)</f>
        <v>1206.8911337116733</v>
      </c>
      <c r="N98" s="23"/>
      <c r="O98" s="23"/>
      <c r="P98" s="23"/>
      <c r="Q98" s="23"/>
    </row>
    <row r="99" spans="4:17" hidden="1" x14ac:dyDescent="0.25">
      <c r="D99" s="41" t="str">
        <f t="shared" si="9"/>
        <v/>
      </c>
      <c r="E99" s="23">
        <f t="shared" si="15"/>
        <v>67</v>
      </c>
      <c r="F99" s="41">
        <f t="shared" si="16"/>
        <v>299733.08643463766</v>
      </c>
      <c r="G99" s="42">
        <f t="shared" si="10"/>
        <v>364.05878011634377</v>
      </c>
      <c r="H99" s="42">
        <f t="shared" si="11"/>
        <v>338.95127803935458</v>
      </c>
      <c r="I99" s="42">
        <f t="shared" si="17"/>
        <v>1556.9384892330283</v>
      </c>
      <c r="J99" s="41">
        <f t="shared" si="12"/>
        <v>1920.9972693493721</v>
      </c>
      <c r="K99" s="41">
        <f t="shared" si="13"/>
        <v>1902.7110400507149</v>
      </c>
      <c r="L99" s="23">
        <f t="shared" si="14"/>
        <v>1</v>
      </c>
      <c r="M99" s="41">
        <f>SUM(J$32:J99)-SUM(K$32:K99)</f>
        <v>1225.1773630103417</v>
      </c>
      <c r="N99" s="23"/>
      <c r="O99" s="23"/>
      <c r="P99" s="23"/>
      <c r="Q99" s="23"/>
    </row>
    <row r="100" spans="4:17" hidden="1" x14ac:dyDescent="0.25">
      <c r="D100" s="41" t="str">
        <f t="shared" si="9"/>
        <v/>
      </c>
      <c r="E100" s="23">
        <f t="shared" si="15"/>
        <v>68</v>
      </c>
      <c r="F100" s="41">
        <f t="shared" si="16"/>
        <v>298174.26664473012</v>
      </c>
      <c r="G100" s="42">
        <f t="shared" si="10"/>
        <v>362.17747944185385</v>
      </c>
      <c r="H100" s="42">
        <f t="shared" si="11"/>
        <v>337.19972223896741</v>
      </c>
      <c r="I100" s="42">
        <f t="shared" si="17"/>
        <v>1558.8197899075183</v>
      </c>
      <c r="J100" s="41">
        <f t="shared" si="12"/>
        <v>1920.9972693493721</v>
      </c>
      <c r="K100" s="41">
        <f t="shared" si="13"/>
        <v>1902.7110400507149</v>
      </c>
      <c r="L100" s="23">
        <f t="shared" si="14"/>
        <v>1</v>
      </c>
      <c r="M100" s="41">
        <f>SUM(J$32:J100)-SUM(K$32:K100)</f>
        <v>1243.46359230901</v>
      </c>
      <c r="N100" s="23"/>
      <c r="O100" s="23"/>
      <c r="P100" s="23"/>
      <c r="Q100" s="23"/>
    </row>
    <row r="101" spans="4:17" hidden="1" x14ac:dyDescent="0.25">
      <c r="D101" s="41" t="str">
        <f t="shared" si="9"/>
        <v/>
      </c>
      <c r="E101" s="23">
        <f t="shared" si="15"/>
        <v>69</v>
      </c>
      <c r="F101" s="41">
        <f t="shared" si="16"/>
        <v>296613.56328090979</v>
      </c>
      <c r="G101" s="42">
        <f t="shared" si="10"/>
        <v>360.29390552904891</v>
      </c>
      <c r="H101" s="42">
        <f t="shared" si="11"/>
        <v>335.44604997532139</v>
      </c>
      <c r="I101" s="42">
        <f t="shared" si="17"/>
        <v>1560.7033638203231</v>
      </c>
      <c r="J101" s="41">
        <f t="shared" si="12"/>
        <v>1920.9972693493721</v>
      </c>
      <c r="K101" s="41">
        <f t="shared" si="13"/>
        <v>1902.7110400507149</v>
      </c>
      <c r="L101" s="23">
        <f t="shared" si="14"/>
        <v>1</v>
      </c>
      <c r="M101" s="41">
        <f>SUM(J$32:J101)-SUM(K$32:K101)</f>
        <v>1261.7498216076638</v>
      </c>
      <c r="N101" s="23"/>
      <c r="O101" s="23"/>
      <c r="P101" s="23"/>
      <c r="Q101" s="23"/>
    </row>
    <row r="102" spans="4:17" hidden="1" x14ac:dyDescent="0.25">
      <c r="D102" s="41" t="str">
        <f t="shared" si="9"/>
        <v/>
      </c>
      <c r="E102" s="23">
        <f t="shared" si="15"/>
        <v>70</v>
      </c>
      <c r="F102" s="41">
        <f t="shared" si="16"/>
        <v>295050.97406719154</v>
      </c>
      <c r="G102" s="42">
        <f t="shared" si="10"/>
        <v>358.40805563109933</v>
      </c>
      <c r="H102" s="42">
        <f t="shared" si="11"/>
        <v>333.69025869102353</v>
      </c>
      <c r="I102" s="42">
        <f t="shared" si="17"/>
        <v>1562.5892137182727</v>
      </c>
      <c r="J102" s="41">
        <f t="shared" si="12"/>
        <v>1920.9972693493721</v>
      </c>
      <c r="K102" s="41">
        <f t="shared" si="13"/>
        <v>1902.7110400507149</v>
      </c>
      <c r="L102" s="23">
        <f t="shared" si="14"/>
        <v>1</v>
      </c>
      <c r="M102" s="41">
        <f>SUM(J$32:J102)-SUM(K$32:K102)</f>
        <v>1280.0360509063175</v>
      </c>
      <c r="N102" s="23"/>
      <c r="O102" s="23"/>
      <c r="P102" s="23"/>
      <c r="Q102" s="23"/>
    </row>
    <row r="103" spans="4:17" hidden="1" x14ac:dyDescent="0.25">
      <c r="D103" s="41" t="str">
        <f t="shared" si="9"/>
        <v/>
      </c>
      <c r="E103" s="23">
        <f t="shared" si="15"/>
        <v>71</v>
      </c>
      <c r="F103" s="41">
        <f t="shared" si="16"/>
        <v>293486.49672484002</v>
      </c>
      <c r="G103" s="42">
        <f t="shared" si="10"/>
        <v>356.51992699785643</v>
      </c>
      <c r="H103" s="42">
        <f t="shared" si="11"/>
        <v>331.93234582559052</v>
      </c>
      <c r="I103" s="42">
        <f t="shared" si="17"/>
        <v>1564.4773423515157</v>
      </c>
      <c r="J103" s="41">
        <f t="shared" si="12"/>
        <v>1920.9972693493721</v>
      </c>
      <c r="K103" s="41">
        <f t="shared" si="13"/>
        <v>1902.7110400507149</v>
      </c>
      <c r="L103" s="23">
        <f t="shared" si="14"/>
        <v>1</v>
      </c>
      <c r="M103" s="41">
        <f>SUM(J$32:J103)-SUM(K$32:K103)</f>
        <v>1298.3222802049713</v>
      </c>
      <c r="N103" s="23"/>
      <c r="O103" s="23"/>
      <c r="P103" s="23"/>
      <c r="Q103" s="23"/>
    </row>
    <row r="104" spans="4:17" hidden="1" x14ac:dyDescent="0.25">
      <c r="D104" s="41" t="str">
        <f t="shared" si="9"/>
        <v/>
      </c>
      <c r="E104" s="23">
        <f t="shared" si="15"/>
        <v>72</v>
      </c>
      <c r="F104" s="41">
        <f t="shared" si="16"/>
        <v>291920.12897236651</v>
      </c>
      <c r="G104" s="42">
        <f t="shared" si="10"/>
        <v>354.62951687584837</v>
      </c>
      <c r="H104" s="42">
        <f t="shared" si="11"/>
        <v>330.17230881544509</v>
      </c>
      <c r="I104" s="42">
        <f t="shared" si="17"/>
        <v>1566.3677524735238</v>
      </c>
      <c r="J104" s="41">
        <f t="shared" si="12"/>
        <v>1920.9972693493721</v>
      </c>
      <c r="K104" s="41">
        <f t="shared" si="13"/>
        <v>1902.7110400507149</v>
      </c>
      <c r="L104" s="23">
        <f t="shared" si="14"/>
        <v>1</v>
      </c>
      <c r="M104" s="41">
        <f>SUM(J$32:J104)-SUM(K$32:K104)</f>
        <v>1316.6085095036251</v>
      </c>
      <c r="N104" s="23"/>
      <c r="O104" s="23"/>
      <c r="P104" s="23"/>
      <c r="Q104" s="23"/>
    </row>
    <row r="105" spans="4:17" hidden="1" x14ac:dyDescent="0.25">
      <c r="D105" s="41" t="str">
        <f t="shared" si="9"/>
        <v/>
      </c>
      <c r="E105" s="23">
        <f t="shared" si="15"/>
        <v>73</v>
      </c>
      <c r="F105" s="41">
        <f t="shared" si="16"/>
        <v>290351.86852552544</v>
      </c>
      <c r="G105" s="42">
        <f t="shared" si="10"/>
        <v>352.73682250827619</v>
      </c>
      <c r="H105" s="42">
        <f t="shared" si="11"/>
        <v>328.41014509391238</v>
      </c>
      <c r="I105" s="42">
        <f t="shared" si="17"/>
        <v>1568.2604468410959</v>
      </c>
      <c r="J105" s="41">
        <f t="shared" si="12"/>
        <v>1920.9972693493721</v>
      </c>
      <c r="K105" s="41">
        <f t="shared" si="13"/>
        <v>1902.7110400507149</v>
      </c>
      <c r="L105" s="23">
        <f t="shared" si="14"/>
        <v>1</v>
      </c>
      <c r="M105" s="41">
        <f>SUM(J$32:J105)-SUM(K$32:K105)</f>
        <v>1334.8947388022789</v>
      </c>
      <c r="N105" s="23"/>
      <c r="O105" s="23"/>
      <c r="P105" s="23"/>
      <c r="Q105" s="23"/>
    </row>
    <row r="106" spans="4:17" hidden="1" x14ac:dyDescent="0.25">
      <c r="D106" s="41" t="str">
        <f t="shared" si="9"/>
        <v/>
      </c>
      <c r="E106" s="23">
        <f t="shared" si="15"/>
        <v>74</v>
      </c>
      <c r="F106" s="41">
        <f t="shared" si="16"/>
        <v>288781.71309731109</v>
      </c>
      <c r="G106" s="42">
        <f t="shared" si="10"/>
        <v>350.84184113500993</v>
      </c>
      <c r="H106" s="42">
        <f t="shared" si="11"/>
        <v>326.64585209121617</v>
      </c>
      <c r="I106" s="42">
        <f t="shared" si="17"/>
        <v>1570.1554282143622</v>
      </c>
      <c r="J106" s="41">
        <f t="shared" si="12"/>
        <v>1920.9972693493721</v>
      </c>
      <c r="K106" s="41">
        <f t="shared" si="13"/>
        <v>1902.7110400507149</v>
      </c>
      <c r="L106" s="23">
        <f t="shared" si="14"/>
        <v>1</v>
      </c>
      <c r="M106" s="41">
        <f>SUM(J$32:J106)-SUM(K$32:K106)</f>
        <v>1353.1809681009327</v>
      </c>
      <c r="N106" s="23"/>
      <c r="O106" s="23"/>
      <c r="P106" s="23"/>
      <c r="Q106" s="23"/>
    </row>
    <row r="107" spans="4:17" hidden="1" x14ac:dyDescent="0.25">
      <c r="D107" s="41" t="str">
        <f t="shared" si="9"/>
        <v/>
      </c>
      <c r="E107" s="23">
        <f t="shared" si="15"/>
        <v>75</v>
      </c>
      <c r="F107" s="41">
        <f t="shared" si="16"/>
        <v>287209.66039795429</v>
      </c>
      <c r="G107" s="42">
        <f t="shared" si="10"/>
        <v>348.94456999258426</v>
      </c>
      <c r="H107" s="42">
        <f t="shared" si="11"/>
        <v>324.87942723447503</v>
      </c>
      <c r="I107" s="42">
        <f t="shared" si="17"/>
        <v>1572.0526993567878</v>
      </c>
      <c r="J107" s="41">
        <f t="shared" si="12"/>
        <v>1920.9972693493721</v>
      </c>
      <c r="K107" s="41">
        <f t="shared" si="13"/>
        <v>1902.7110400507149</v>
      </c>
      <c r="L107" s="23">
        <f t="shared" si="14"/>
        <v>1</v>
      </c>
      <c r="M107" s="41">
        <f>SUM(J$32:J107)-SUM(K$32:K107)</f>
        <v>1371.4671973995864</v>
      </c>
      <c r="N107" s="23"/>
      <c r="O107" s="23"/>
      <c r="P107" s="23"/>
      <c r="Q107" s="23"/>
    </row>
    <row r="108" spans="4:17" hidden="1" x14ac:dyDescent="0.25">
      <c r="D108" s="41" t="str">
        <f t="shared" si="9"/>
        <v/>
      </c>
      <c r="E108" s="23">
        <f t="shared" si="15"/>
        <v>76</v>
      </c>
      <c r="F108" s="41">
        <f t="shared" si="16"/>
        <v>285635.70813491911</v>
      </c>
      <c r="G108" s="42">
        <f t="shared" si="10"/>
        <v>347.04500631419478</v>
      </c>
      <c r="H108" s="42">
        <f t="shared" si="11"/>
        <v>323.11086794769864</v>
      </c>
      <c r="I108" s="42">
        <f t="shared" si="17"/>
        <v>1573.9522630351773</v>
      </c>
      <c r="J108" s="41">
        <f t="shared" si="12"/>
        <v>1920.9972693493721</v>
      </c>
      <c r="K108" s="41">
        <f t="shared" si="13"/>
        <v>1902.7110400507149</v>
      </c>
      <c r="L108" s="23">
        <f t="shared" si="14"/>
        <v>1</v>
      </c>
      <c r="M108" s="41">
        <f>SUM(J$32:J108)-SUM(K$32:K108)</f>
        <v>1389.7534266982402</v>
      </c>
      <c r="N108" s="23"/>
      <c r="O108" s="23"/>
      <c r="P108" s="23"/>
      <c r="Q108" s="23"/>
    </row>
    <row r="109" spans="4:17" hidden="1" x14ac:dyDescent="0.25">
      <c r="D109" s="41" t="str">
        <f t="shared" si="9"/>
        <v/>
      </c>
      <c r="E109" s="23">
        <f t="shared" si="15"/>
        <v>77</v>
      </c>
      <c r="F109" s="41">
        <f t="shared" si="16"/>
        <v>284059.85401289945</v>
      </c>
      <c r="G109" s="42">
        <f t="shared" si="10"/>
        <v>345.14314732969393</v>
      </c>
      <c r="H109" s="42">
        <f t="shared" si="11"/>
        <v>321.34017165178403</v>
      </c>
      <c r="I109" s="42">
        <f t="shared" si="17"/>
        <v>1575.8541220196782</v>
      </c>
      <c r="J109" s="41">
        <f t="shared" si="12"/>
        <v>1920.9972693493721</v>
      </c>
      <c r="K109" s="41">
        <f t="shared" si="13"/>
        <v>1902.7110400507149</v>
      </c>
      <c r="L109" s="23">
        <f t="shared" si="14"/>
        <v>1</v>
      </c>
      <c r="M109" s="41">
        <f>SUM(J$32:J109)-SUM(K$32:K109)</f>
        <v>1408.039655996894</v>
      </c>
      <c r="N109" s="23"/>
      <c r="O109" s="23"/>
      <c r="P109" s="23"/>
      <c r="Q109" s="23"/>
    </row>
    <row r="110" spans="4:17" hidden="1" x14ac:dyDescent="0.25">
      <c r="D110" s="41" t="str">
        <f t="shared" si="9"/>
        <v/>
      </c>
      <c r="E110" s="23">
        <f t="shared" si="15"/>
        <v>78</v>
      </c>
      <c r="F110" s="41">
        <f t="shared" si="16"/>
        <v>282482.09573381569</v>
      </c>
      <c r="G110" s="42">
        <f t="shared" si="10"/>
        <v>343.23899026558684</v>
      </c>
      <c r="H110" s="42">
        <f t="shared" si="11"/>
        <v>319.56733576451194</v>
      </c>
      <c r="I110" s="42">
        <f t="shared" si="17"/>
        <v>1577.7582790837853</v>
      </c>
      <c r="J110" s="41">
        <f t="shared" si="12"/>
        <v>1920.9972693493721</v>
      </c>
      <c r="K110" s="41">
        <f t="shared" si="13"/>
        <v>1902.7110400507149</v>
      </c>
      <c r="L110" s="23">
        <f t="shared" si="14"/>
        <v>1</v>
      </c>
      <c r="M110" s="41">
        <f>SUM(J$32:J110)-SUM(K$32:K110)</f>
        <v>1426.3258852955478</v>
      </c>
      <c r="N110" s="23"/>
      <c r="O110" s="23"/>
      <c r="P110" s="23"/>
      <c r="Q110" s="23"/>
    </row>
    <row r="111" spans="4:17" hidden="1" x14ac:dyDescent="0.25">
      <c r="D111" s="41" t="str">
        <f t="shared" si="9"/>
        <v/>
      </c>
      <c r="E111" s="23">
        <f t="shared" si="15"/>
        <v>79</v>
      </c>
      <c r="F111" s="41">
        <f t="shared" si="16"/>
        <v>280902.43099681137</v>
      </c>
      <c r="G111" s="42">
        <f t="shared" si="10"/>
        <v>341.33253234502729</v>
      </c>
      <c r="H111" s="42">
        <f t="shared" si="11"/>
        <v>317.79235770054271</v>
      </c>
      <c r="I111" s="42">
        <f t="shared" si="17"/>
        <v>1579.6647370043447</v>
      </c>
      <c r="J111" s="41">
        <f t="shared" si="12"/>
        <v>1920.9972693493721</v>
      </c>
      <c r="K111" s="41">
        <f t="shared" si="13"/>
        <v>1902.7110400507149</v>
      </c>
      <c r="L111" s="23">
        <f t="shared" si="14"/>
        <v>1</v>
      </c>
      <c r="M111" s="41">
        <f>SUM(J$32:J111)-SUM(K$32:K111)</f>
        <v>1444.6121145942016</v>
      </c>
      <c r="N111" s="23"/>
      <c r="O111" s="23"/>
      <c r="P111" s="23"/>
      <c r="Q111" s="23"/>
    </row>
    <row r="112" spans="4:17" hidden="1" x14ac:dyDescent="0.25">
      <c r="D112" s="41" t="str">
        <f t="shared" si="9"/>
        <v/>
      </c>
      <c r="E112" s="23">
        <f t="shared" si="15"/>
        <v>80</v>
      </c>
      <c r="F112" s="41">
        <f t="shared" si="16"/>
        <v>279320.8574982498</v>
      </c>
      <c r="G112" s="42">
        <f t="shared" si="10"/>
        <v>339.42377078781374</v>
      </c>
      <c r="H112" s="42">
        <f t="shared" si="11"/>
        <v>316.01523487141282</v>
      </c>
      <c r="I112" s="42">
        <f t="shared" si="17"/>
        <v>1581.5734985615584</v>
      </c>
      <c r="J112" s="41">
        <f t="shared" si="12"/>
        <v>1920.9972693493721</v>
      </c>
      <c r="K112" s="41">
        <f t="shared" si="13"/>
        <v>1902.7110400507149</v>
      </c>
      <c r="L112" s="23">
        <f t="shared" si="14"/>
        <v>1</v>
      </c>
      <c r="M112" s="41">
        <f>SUM(J$32:J112)-SUM(K$32:K112)</f>
        <v>1462.8983438928553</v>
      </c>
      <c r="N112" s="23"/>
      <c r="O112" s="23"/>
      <c r="P112" s="23"/>
      <c r="Q112" s="23"/>
    </row>
    <row r="113" spans="4:17" hidden="1" x14ac:dyDescent="0.25">
      <c r="D113" s="41" t="str">
        <f t="shared" si="9"/>
        <v/>
      </c>
      <c r="E113" s="23">
        <f t="shared" si="15"/>
        <v>81</v>
      </c>
      <c r="F113" s="41">
        <f t="shared" si="16"/>
        <v>277737.37293171079</v>
      </c>
      <c r="G113" s="42">
        <f t="shared" si="10"/>
        <v>337.51270281038518</v>
      </c>
      <c r="H113" s="42">
        <f t="shared" si="11"/>
        <v>314.23596468553109</v>
      </c>
      <c r="I113" s="42">
        <f t="shared" si="17"/>
        <v>1583.4845665389869</v>
      </c>
      <c r="J113" s="41">
        <f t="shared" si="12"/>
        <v>1920.9972693493721</v>
      </c>
      <c r="K113" s="41">
        <f t="shared" si="13"/>
        <v>1902.7110400507149</v>
      </c>
      <c r="L113" s="23">
        <f t="shared" si="14"/>
        <v>1</v>
      </c>
      <c r="M113" s="41">
        <f>SUM(J$32:J113)-SUM(K$32:K113)</f>
        <v>1481.1845731915091</v>
      </c>
      <c r="N113" s="23"/>
      <c r="O113" s="23"/>
      <c r="P113" s="23"/>
      <c r="Q113" s="23"/>
    </row>
    <row r="114" spans="4:17" hidden="1" x14ac:dyDescent="0.25">
      <c r="D114" s="41" t="str">
        <f t="shared" si="9"/>
        <v/>
      </c>
      <c r="E114" s="23">
        <f t="shared" si="15"/>
        <v>82</v>
      </c>
      <c r="F114" s="41">
        <f t="shared" si="16"/>
        <v>276151.97498798725</v>
      </c>
      <c r="G114" s="42">
        <f t="shared" si="10"/>
        <v>335.59932562581724</v>
      </c>
      <c r="H114" s="42">
        <f t="shared" si="11"/>
        <v>312.45454454817468</v>
      </c>
      <c r="I114" s="42">
        <f t="shared" si="17"/>
        <v>1585.3979437235548</v>
      </c>
      <c r="J114" s="41">
        <f t="shared" si="12"/>
        <v>1920.9972693493721</v>
      </c>
      <c r="K114" s="41">
        <f t="shared" si="13"/>
        <v>1902.7110400507149</v>
      </c>
      <c r="L114" s="23">
        <f t="shared" si="14"/>
        <v>1</v>
      </c>
      <c r="M114" s="41">
        <f>SUM(J$32:J114)-SUM(K$32:K114)</f>
        <v>1499.4708024901629</v>
      </c>
      <c r="N114" s="23"/>
      <c r="O114" s="23"/>
      <c r="P114" s="23"/>
      <c r="Q114" s="23"/>
    </row>
    <row r="115" spans="4:17" hidden="1" x14ac:dyDescent="0.25">
      <c r="D115" s="41" t="str">
        <f t="shared" si="9"/>
        <v/>
      </c>
      <c r="E115" s="23">
        <f t="shared" si="15"/>
        <v>83</v>
      </c>
      <c r="F115" s="41">
        <f t="shared" si="16"/>
        <v>274564.66135508171</v>
      </c>
      <c r="G115" s="42">
        <f t="shared" si="10"/>
        <v>333.68363644381793</v>
      </c>
      <c r="H115" s="42">
        <f t="shared" si="11"/>
        <v>310.67097186148573</v>
      </c>
      <c r="I115" s="42">
        <f t="shared" si="17"/>
        <v>1587.3136329055542</v>
      </c>
      <c r="J115" s="41">
        <f t="shared" si="12"/>
        <v>1920.9972693493721</v>
      </c>
      <c r="K115" s="41">
        <f t="shared" si="13"/>
        <v>1902.7110400507149</v>
      </c>
      <c r="L115" s="23">
        <f t="shared" si="14"/>
        <v>1</v>
      </c>
      <c r="M115" s="41">
        <f>SUM(J$32:J115)-SUM(K$32:K115)</f>
        <v>1517.7570317888167</v>
      </c>
      <c r="N115" s="23"/>
      <c r="O115" s="23"/>
      <c r="P115" s="23"/>
      <c r="Q115" s="23"/>
    </row>
    <row r="116" spans="4:17" hidden="1" x14ac:dyDescent="0.25">
      <c r="D116" s="41" t="str">
        <f t="shared" si="9"/>
        <v/>
      </c>
      <c r="E116" s="23">
        <f t="shared" si="15"/>
        <v>84</v>
      </c>
      <c r="F116" s="41">
        <f t="shared" si="16"/>
        <v>272975.42971820309</v>
      </c>
      <c r="G116" s="42">
        <f t="shared" si="10"/>
        <v>331.76563247072374</v>
      </c>
      <c r="H116" s="42">
        <f t="shared" si="11"/>
        <v>308.885244024467</v>
      </c>
      <c r="I116" s="42">
        <f t="shared" si="17"/>
        <v>1589.2316368786483</v>
      </c>
      <c r="J116" s="41">
        <f t="shared" si="12"/>
        <v>1920.9972693493721</v>
      </c>
      <c r="K116" s="41">
        <f t="shared" si="13"/>
        <v>1902.7110400507149</v>
      </c>
      <c r="L116" s="23">
        <f t="shared" si="14"/>
        <v>1</v>
      </c>
      <c r="M116" s="41">
        <f>SUM(J$32:J116)-SUM(K$32:K116)</f>
        <v>1536.0432610874705</v>
      </c>
      <c r="N116" s="23"/>
      <c r="O116" s="23"/>
      <c r="P116" s="23"/>
      <c r="Q116" s="23"/>
    </row>
    <row r="117" spans="4:17" hidden="1" x14ac:dyDescent="0.25">
      <c r="D117" s="41" t="str">
        <f t="shared" si="9"/>
        <v/>
      </c>
      <c r="E117" s="23">
        <f t="shared" si="15"/>
        <v>85</v>
      </c>
      <c r="F117" s="41">
        <f t="shared" si="16"/>
        <v>271384.27775976324</v>
      </c>
      <c r="G117" s="42">
        <f t="shared" si="10"/>
        <v>329.84531090949542</v>
      </c>
      <c r="H117" s="42">
        <f t="shared" si="11"/>
        <v>307.09735843297852</v>
      </c>
      <c r="I117" s="42">
        <f t="shared" si="17"/>
        <v>1591.1519584398766</v>
      </c>
      <c r="J117" s="41">
        <f t="shared" si="12"/>
        <v>1920.9972693493721</v>
      </c>
      <c r="K117" s="41">
        <f t="shared" si="13"/>
        <v>1902.7110400507149</v>
      </c>
      <c r="L117" s="23">
        <f t="shared" si="14"/>
        <v>1</v>
      </c>
      <c r="M117" s="41">
        <f>SUM(J$32:J117)-SUM(K$32:K117)</f>
        <v>1554.3294903861242</v>
      </c>
      <c r="N117" s="23"/>
      <c r="O117" s="23"/>
      <c r="P117" s="23"/>
      <c r="Q117" s="23"/>
    </row>
    <row r="118" spans="4:17" hidden="1" x14ac:dyDescent="0.25">
      <c r="D118" s="41" t="str">
        <f t="shared" si="9"/>
        <v/>
      </c>
      <c r="E118" s="23">
        <f t="shared" si="15"/>
        <v>86</v>
      </c>
      <c r="F118" s="41">
        <f t="shared" si="16"/>
        <v>269791.2031593736</v>
      </c>
      <c r="G118" s="42">
        <f t="shared" si="10"/>
        <v>327.92266895971392</v>
      </c>
      <c r="H118" s="42">
        <f t="shared" si="11"/>
        <v>305.3073124797337</v>
      </c>
      <c r="I118" s="42">
        <f t="shared" si="17"/>
        <v>1593.0746003896581</v>
      </c>
      <c r="J118" s="41">
        <f t="shared" si="12"/>
        <v>1920.9972693493721</v>
      </c>
      <c r="K118" s="41">
        <f t="shared" si="13"/>
        <v>1902.7110400507149</v>
      </c>
      <c r="L118" s="23">
        <f t="shared" si="14"/>
        <v>1</v>
      </c>
      <c r="M118" s="41">
        <f>SUM(J$32:J118)-SUM(K$32:K118)</f>
        <v>1572.615719684778</v>
      </c>
      <c r="N118" s="23"/>
      <c r="O118" s="23"/>
      <c r="P118" s="23"/>
      <c r="Q118" s="23"/>
    </row>
    <row r="119" spans="4:17" hidden="1" x14ac:dyDescent="0.25">
      <c r="D119" s="41" t="str">
        <f t="shared" si="9"/>
        <v/>
      </c>
      <c r="E119" s="23">
        <f t="shared" si="15"/>
        <v>87</v>
      </c>
      <c r="F119" s="41">
        <f t="shared" si="16"/>
        <v>268196.20359384181</v>
      </c>
      <c r="G119" s="42">
        <f t="shared" si="10"/>
        <v>325.99770381757645</v>
      </c>
      <c r="H119" s="42">
        <f t="shared" si="11"/>
        <v>303.51510355429531</v>
      </c>
      <c r="I119" s="42">
        <f t="shared" si="17"/>
        <v>1594.9995655317957</v>
      </c>
      <c r="J119" s="41">
        <f t="shared" si="12"/>
        <v>1920.9972693493721</v>
      </c>
      <c r="K119" s="41">
        <f t="shared" si="13"/>
        <v>1902.7110400507149</v>
      </c>
      <c r="L119" s="23">
        <f t="shared" si="14"/>
        <v>1</v>
      </c>
      <c r="M119" s="41">
        <f>SUM(J$32:J119)-SUM(K$32:K119)</f>
        <v>1590.9019489834318</v>
      </c>
      <c r="N119" s="23"/>
      <c r="O119" s="23"/>
      <c r="P119" s="23"/>
      <c r="Q119" s="23"/>
    </row>
    <row r="120" spans="4:17" hidden="1" x14ac:dyDescent="0.25">
      <c r="D120" s="41" t="str">
        <f t="shared" si="9"/>
        <v/>
      </c>
      <c r="E120" s="23">
        <f t="shared" si="15"/>
        <v>88</v>
      </c>
      <c r="F120" s="41">
        <f t="shared" si="16"/>
        <v>266599.27673716831</v>
      </c>
      <c r="G120" s="42">
        <f t="shared" si="10"/>
        <v>324.07041267589221</v>
      </c>
      <c r="H120" s="42">
        <f t="shared" si="11"/>
        <v>301.72072904307208</v>
      </c>
      <c r="I120" s="42">
        <f t="shared" si="17"/>
        <v>1596.92685667348</v>
      </c>
      <c r="J120" s="41">
        <f t="shared" si="12"/>
        <v>1920.9972693493721</v>
      </c>
      <c r="K120" s="41">
        <f t="shared" si="13"/>
        <v>1902.7110400507149</v>
      </c>
      <c r="L120" s="23">
        <f t="shared" si="14"/>
        <v>1</v>
      </c>
      <c r="M120" s="41">
        <f>SUM(J$32:J120)-SUM(K$32:K120)</f>
        <v>1609.1881782820856</v>
      </c>
      <c r="N120" s="23"/>
      <c r="O120" s="23"/>
      <c r="P120" s="23"/>
      <c r="Q120" s="23"/>
    </row>
    <row r="121" spans="4:17" hidden="1" x14ac:dyDescent="0.25">
      <c r="D121" s="41" t="str">
        <f t="shared" si="9"/>
        <v/>
      </c>
      <c r="E121" s="23">
        <f t="shared" si="15"/>
        <v>89</v>
      </c>
      <c r="F121" s="41">
        <f t="shared" si="16"/>
        <v>265000.420260543</v>
      </c>
      <c r="G121" s="42">
        <f t="shared" si="10"/>
        <v>322.14079272407838</v>
      </c>
      <c r="H121" s="42">
        <f t="shared" si="11"/>
        <v>299.92418632931441</v>
      </c>
      <c r="I121" s="42">
        <f t="shared" si="17"/>
        <v>1598.8564766252937</v>
      </c>
      <c r="J121" s="41">
        <f t="shared" si="12"/>
        <v>1920.9972693493721</v>
      </c>
      <c r="K121" s="41">
        <f t="shared" si="13"/>
        <v>1902.7110400507149</v>
      </c>
      <c r="L121" s="23">
        <f t="shared" si="14"/>
        <v>1</v>
      </c>
      <c r="M121" s="41">
        <f>SUM(J$32:J121)-SUM(K$32:K121)</f>
        <v>1627.4744075807394</v>
      </c>
      <c r="N121" s="23"/>
      <c r="O121" s="23"/>
      <c r="P121" s="23"/>
      <c r="Q121" s="23"/>
    </row>
    <row r="122" spans="4:17" hidden="1" x14ac:dyDescent="0.25">
      <c r="D122" s="41" t="str">
        <f t="shared" si="9"/>
        <v/>
      </c>
      <c r="E122" s="23">
        <f t="shared" si="15"/>
        <v>90</v>
      </c>
      <c r="F122" s="41">
        <f t="shared" si="16"/>
        <v>263399.63183234178</v>
      </c>
      <c r="G122" s="42">
        <f t="shared" si="10"/>
        <v>320.20884114815618</v>
      </c>
      <c r="H122" s="42">
        <f t="shared" si="11"/>
        <v>298.12547279311093</v>
      </c>
      <c r="I122" s="42">
        <f t="shared" si="17"/>
        <v>1600.788428201216</v>
      </c>
      <c r="J122" s="41">
        <f t="shared" si="12"/>
        <v>1920.9972693493721</v>
      </c>
      <c r="K122" s="41">
        <f t="shared" si="13"/>
        <v>1902.7110400507149</v>
      </c>
      <c r="L122" s="23">
        <f t="shared" si="14"/>
        <v>1</v>
      </c>
      <c r="M122" s="41">
        <f>SUM(J$32:J122)-SUM(K$32:K122)</f>
        <v>1645.7606368793931</v>
      </c>
      <c r="N122" s="23"/>
      <c r="O122" s="23"/>
      <c r="P122" s="23"/>
      <c r="Q122" s="23"/>
    </row>
    <row r="123" spans="4:17" hidden="1" x14ac:dyDescent="0.25">
      <c r="D123" s="41" t="str">
        <f t="shared" si="9"/>
        <v/>
      </c>
      <c r="E123" s="23">
        <f t="shared" si="15"/>
        <v>91</v>
      </c>
      <c r="F123" s="41">
        <f t="shared" si="16"/>
        <v>261796.90911812315</v>
      </c>
      <c r="G123" s="42">
        <f t="shared" si="10"/>
        <v>318.27455513074636</v>
      </c>
      <c r="H123" s="42">
        <f t="shared" si="11"/>
        <v>296.32458581138457</v>
      </c>
      <c r="I123" s="42">
        <f t="shared" si="17"/>
        <v>1602.7227142186257</v>
      </c>
      <c r="J123" s="41">
        <f t="shared" si="12"/>
        <v>1920.9972693493721</v>
      </c>
      <c r="K123" s="41">
        <f t="shared" si="13"/>
        <v>1902.7110400507149</v>
      </c>
      <c r="L123" s="23">
        <f t="shared" si="14"/>
        <v>1</v>
      </c>
      <c r="M123" s="41">
        <f>SUM(J$32:J123)-SUM(K$32:K123)</f>
        <v>1664.0468661780469</v>
      </c>
      <c r="N123" s="23"/>
      <c r="O123" s="23"/>
      <c r="P123" s="23"/>
      <c r="Q123" s="23"/>
    </row>
    <row r="124" spans="4:17" hidden="1" x14ac:dyDescent="0.25">
      <c r="D124" s="41" t="str">
        <f t="shared" si="9"/>
        <v/>
      </c>
      <c r="E124" s="23">
        <f t="shared" si="15"/>
        <v>92</v>
      </c>
      <c r="F124" s="41">
        <f t="shared" si="16"/>
        <v>260192.24978062484</v>
      </c>
      <c r="G124" s="42">
        <f t="shared" si="10"/>
        <v>316.33793185106549</v>
      </c>
      <c r="H124" s="42">
        <f t="shared" si="11"/>
        <v>294.52152275788859</v>
      </c>
      <c r="I124" s="42">
        <f t="shared" si="17"/>
        <v>1604.6593374983067</v>
      </c>
      <c r="J124" s="41">
        <f t="shared" si="12"/>
        <v>1920.9972693493721</v>
      </c>
      <c r="K124" s="41">
        <f t="shared" si="13"/>
        <v>1902.7110400507149</v>
      </c>
      <c r="L124" s="23">
        <f t="shared" si="14"/>
        <v>1</v>
      </c>
      <c r="M124" s="41">
        <f>SUM(J$32:J124)-SUM(K$32:K124)</f>
        <v>1682.3330954767007</v>
      </c>
      <c r="N124" s="23"/>
      <c r="O124" s="23"/>
      <c r="P124" s="23"/>
      <c r="Q124" s="23"/>
    </row>
    <row r="125" spans="4:17" hidden="1" x14ac:dyDescent="0.25">
      <c r="D125" s="41" t="str">
        <f t="shared" si="9"/>
        <v/>
      </c>
      <c r="E125" s="23">
        <f t="shared" si="15"/>
        <v>93</v>
      </c>
      <c r="F125" s="41">
        <f t="shared" si="16"/>
        <v>258585.65147976039</v>
      </c>
      <c r="G125" s="42">
        <f t="shared" si="10"/>
        <v>314.39896848492168</v>
      </c>
      <c r="H125" s="42">
        <f t="shared" si="11"/>
        <v>292.71628100320299</v>
      </c>
      <c r="I125" s="42">
        <f t="shared" si="17"/>
        <v>1606.5983008644505</v>
      </c>
      <c r="J125" s="41">
        <f t="shared" si="12"/>
        <v>1920.9972693493721</v>
      </c>
      <c r="K125" s="41">
        <f t="shared" si="13"/>
        <v>1902.7110400507149</v>
      </c>
      <c r="L125" s="23">
        <f t="shared" si="14"/>
        <v>1</v>
      </c>
      <c r="M125" s="41">
        <f>SUM(J$32:J125)-SUM(K$32:K125)</f>
        <v>1700.6193247753545</v>
      </c>
      <c r="N125" s="23"/>
      <c r="O125" s="23"/>
      <c r="P125" s="23"/>
      <c r="Q125" s="23"/>
    </row>
    <row r="126" spans="4:17" hidden="1" x14ac:dyDescent="0.25">
      <c r="D126" s="41" t="str">
        <f t="shared" si="9"/>
        <v/>
      </c>
      <c r="E126" s="23">
        <f t="shared" si="15"/>
        <v>94</v>
      </c>
      <c r="F126" s="41">
        <f t="shared" si="16"/>
        <v>256977.11187261573</v>
      </c>
      <c r="G126" s="42">
        <f t="shared" si="10"/>
        <v>312.45766220471052</v>
      </c>
      <c r="H126" s="42">
        <f t="shared" si="11"/>
        <v>290.9088579147305</v>
      </c>
      <c r="I126" s="42">
        <f t="shared" si="17"/>
        <v>1608.5396071446617</v>
      </c>
      <c r="J126" s="41">
        <f t="shared" si="12"/>
        <v>1920.9972693493721</v>
      </c>
      <c r="K126" s="41">
        <f t="shared" si="13"/>
        <v>1902.7110400507149</v>
      </c>
      <c r="L126" s="23">
        <f t="shared" si="14"/>
        <v>1</v>
      </c>
      <c r="M126" s="41">
        <f>SUM(J$32:J126)-SUM(K$32:K126)</f>
        <v>1718.9055540740083</v>
      </c>
      <c r="N126" s="23"/>
      <c r="O126" s="23"/>
      <c r="P126" s="23"/>
      <c r="Q126" s="23"/>
    </row>
    <row r="127" spans="4:17" hidden="1" x14ac:dyDescent="0.25">
      <c r="D127" s="41" t="str">
        <f t="shared" si="9"/>
        <v/>
      </c>
      <c r="E127" s="23">
        <f t="shared" si="15"/>
        <v>95</v>
      </c>
      <c r="F127" s="41">
        <f t="shared" si="16"/>
        <v>255366.62861344576</v>
      </c>
      <c r="G127" s="42">
        <f t="shared" si="10"/>
        <v>310.51401017941072</v>
      </c>
      <c r="H127" s="42">
        <f t="shared" si="11"/>
        <v>289.09925085669272</v>
      </c>
      <c r="I127" s="42">
        <f t="shared" si="17"/>
        <v>1610.4832591699615</v>
      </c>
      <c r="J127" s="41">
        <f t="shared" si="12"/>
        <v>1920.9972693493721</v>
      </c>
      <c r="K127" s="41">
        <f t="shared" si="13"/>
        <v>1902.7110400507149</v>
      </c>
      <c r="L127" s="23">
        <f t="shared" si="14"/>
        <v>1</v>
      </c>
      <c r="M127" s="41">
        <f>SUM(J$32:J127)-SUM(K$32:K127)</f>
        <v>1737.191783372662</v>
      </c>
      <c r="N127" s="23"/>
      <c r="O127" s="23"/>
      <c r="P127" s="23"/>
      <c r="Q127" s="23"/>
    </row>
    <row r="128" spans="4:17" hidden="1" x14ac:dyDescent="0.25">
      <c r="D128" s="41" t="str">
        <f t="shared" si="9"/>
        <v/>
      </c>
      <c r="E128" s="23">
        <f t="shared" si="15"/>
        <v>96</v>
      </c>
      <c r="F128" s="41">
        <f t="shared" si="16"/>
        <v>253754.19935367096</v>
      </c>
      <c r="G128" s="42">
        <f t="shared" si="10"/>
        <v>308.56800957458034</v>
      </c>
      <c r="H128" s="42">
        <f t="shared" si="11"/>
        <v>287.28745719012653</v>
      </c>
      <c r="I128" s="42">
        <f t="shared" si="17"/>
        <v>1612.4292597747917</v>
      </c>
      <c r="J128" s="41">
        <f t="shared" si="12"/>
        <v>1920.9972693493721</v>
      </c>
      <c r="K128" s="41">
        <f t="shared" si="13"/>
        <v>1902.7110400507149</v>
      </c>
      <c r="L128" s="23">
        <f t="shared" si="14"/>
        <v>1</v>
      </c>
      <c r="M128" s="41">
        <f>SUM(J$32:J128)-SUM(K$32:K128)</f>
        <v>1755.4780126713158</v>
      </c>
      <c r="N128" s="23"/>
      <c r="O128" s="23"/>
      <c r="P128" s="23"/>
      <c r="Q128" s="23"/>
    </row>
    <row r="129" spans="4:17" hidden="1" x14ac:dyDescent="0.25">
      <c r="D129" s="41" t="str">
        <f t="shared" si="9"/>
        <v/>
      </c>
      <c r="E129" s="23">
        <f t="shared" si="15"/>
        <v>97</v>
      </c>
      <c r="F129" s="41">
        <f t="shared" si="16"/>
        <v>252139.82174187395</v>
      </c>
      <c r="G129" s="42">
        <f t="shared" si="10"/>
        <v>306.61965755235241</v>
      </c>
      <c r="H129" s="42">
        <f t="shared" si="11"/>
        <v>285.47347427287986</v>
      </c>
      <c r="I129" s="42">
        <f t="shared" si="17"/>
        <v>1614.3776117970197</v>
      </c>
      <c r="J129" s="41">
        <f t="shared" si="12"/>
        <v>1920.9972693493721</v>
      </c>
      <c r="K129" s="41">
        <f t="shared" si="13"/>
        <v>1902.7110400507149</v>
      </c>
      <c r="L129" s="23">
        <f t="shared" si="14"/>
        <v>1</v>
      </c>
      <c r="M129" s="41">
        <f>SUM(J$32:J129)-SUM(K$32:K129)</f>
        <v>1773.7642419699696</v>
      </c>
      <c r="N129" s="23"/>
      <c r="O129" s="23"/>
      <c r="P129" s="23"/>
      <c r="Q129" s="23"/>
    </row>
    <row r="130" spans="4:17" hidden="1" x14ac:dyDescent="0.25">
      <c r="D130" s="41" t="str">
        <f t="shared" si="9"/>
        <v/>
      </c>
      <c r="E130" s="23">
        <f t="shared" si="15"/>
        <v>98</v>
      </c>
      <c r="F130" s="41">
        <f t="shared" si="16"/>
        <v>250523.493423796</v>
      </c>
      <c r="G130" s="42">
        <f t="shared" si="10"/>
        <v>304.66895127143101</v>
      </c>
      <c r="H130" s="42">
        <f t="shared" si="11"/>
        <v>283.65729945960823</v>
      </c>
      <c r="I130" s="42">
        <f t="shared" si="17"/>
        <v>1616.328318077941</v>
      </c>
      <c r="J130" s="41">
        <f t="shared" si="12"/>
        <v>1920.9972693493721</v>
      </c>
      <c r="K130" s="41">
        <f t="shared" si="13"/>
        <v>1902.7110400507149</v>
      </c>
      <c r="L130" s="23">
        <f t="shared" si="14"/>
        <v>1</v>
      </c>
      <c r="M130" s="41">
        <f>SUM(J$32:J130)-SUM(K$32:K130)</f>
        <v>1792.0504712686234</v>
      </c>
      <c r="N130" s="23"/>
      <c r="O130" s="23"/>
      <c r="P130" s="23"/>
      <c r="Q130" s="23"/>
    </row>
    <row r="131" spans="4:17" hidden="1" x14ac:dyDescent="0.25">
      <c r="D131" s="41" t="str">
        <f t="shared" si="9"/>
        <v/>
      </c>
      <c r="E131" s="23">
        <f t="shared" si="15"/>
        <v>99</v>
      </c>
      <c r="F131" s="41">
        <f t="shared" si="16"/>
        <v>248905.2120423337</v>
      </c>
      <c r="G131" s="42">
        <f t="shared" si="10"/>
        <v>302.71588788708681</v>
      </c>
      <c r="H131" s="42">
        <f t="shared" si="11"/>
        <v>281.83893010177053</v>
      </c>
      <c r="I131" s="42">
        <f t="shared" si="17"/>
        <v>1618.2813814622853</v>
      </c>
      <c r="J131" s="41">
        <f t="shared" si="12"/>
        <v>1920.9972693493721</v>
      </c>
      <c r="K131" s="41">
        <f t="shared" si="13"/>
        <v>1902.7110400507149</v>
      </c>
      <c r="L131" s="23">
        <f t="shared" si="14"/>
        <v>1</v>
      </c>
      <c r="M131" s="41">
        <f>SUM(J$32:J131)-SUM(K$32:K131)</f>
        <v>1810.3367005672771</v>
      </c>
      <c r="N131" s="23"/>
      <c r="O131" s="23"/>
      <c r="P131" s="23"/>
      <c r="Q131" s="23"/>
    </row>
    <row r="132" spans="4:17" hidden="1" x14ac:dyDescent="0.25">
      <c r="D132" s="41" t="str">
        <f t="shared" si="9"/>
        <v/>
      </c>
      <c r="E132" s="23">
        <f t="shared" si="15"/>
        <v>100</v>
      </c>
      <c r="F132" s="41">
        <f t="shared" si="16"/>
        <v>247284.97523753549</v>
      </c>
      <c r="G132" s="42">
        <f t="shared" si="10"/>
        <v>300.76046455115323</v>
      </c>
      <c r="H132" s="42">
        <f t="shared" si="11"/>
        <v>280.01836354762548</v>
      </c>
      <c r="I132" s="42">
        <f t="shared" si="17"/>
        <v>1620.2368047982188</v>
      </c>
      <c r="J132" s="41">
        <f t="shared" si="12"/>
        <v>1920.9972693493721</v>
      </c>
      <c r="K132" s="41">
        <f t="shared" si="13"/>
        <v>1902.7110400507149</v>
      </c>
      <c r="L132" s="23">
        <f t="shared" si="14"/>
        <v>1</v>
      </c>
      <c r="M132" s="41">
        <f>SUM(J$32:J132)-SUM(K$32:K132)</f>
        <v>1828.6229298659309</v>
      </c>
      <c r="N132" s="23"/>
      <c r="O132" s="23"/>
      <c r="P132" s="23"/>
      <c r="Q132" s="23"/>
    </row>
    <row r="133" spans="4:17" hidden="1" x14ac:dyDescent="0.25">
      <c r="D133" s="41" t="str">
        <f t="shared" si="9"/>
        <v/>
      </c>
      <c r="E133" s="23">
        <f t="shared" si="15"/>
        <v>101</v>
      </c>
      <c r="F133" s="41">
        <f t="shared" si="16"/>
        <v>245662.78064659814</v>
      </c>
      <c r="G133" s="42">
        <f t="shared" si="10"/>
        <v>298.80267841202209</v>
      </c>
      <c r="H133" s="42">
        <f t="shared" si="11"/>
        <v>278.19559714222743</v>
      </c>
      <c r="I133" s="42">
        <f t="shared" si="17"/>
        <v>1622.1945909373501</v>
      </c>
      <c r="J133" s="41">
        <f t="shared" si="12"/>
        <v>1920.9972693493721</v>
      </c>
      <c r="K133" s="41">
        <f t="shared" si="13"/>
        <v>1902.7110400507149</v>
      </c>
      <c r="L133" s="23">
        <f t="shared" si="14"/>
        <v>1</v>
      </c>
      <c r="M133" s="41">
        <f>SUM(J$32:J133)-SUM(K$32:K133)</f>
        <v>1846.9091591645847</v>
      </c>
      <c r="N133" s="23"/>
      <c r="O133" s="23"/>
      <c r="P133" s="23"/>
      <c r="Q133" s="23"/>
    </row>
    <row r="134" spans="4:17" hidden="1" x14ac:dyDescent="0.25">
      <c r="D134" s="41" t="str">
        <f t="shared" si="9"/>
        <v/>
      </c>
      <c r="E134" s="23">
        <f t="shared" si="15"/>
        <v>102</v>
      </c>
      <c r="F134" s="41">
        <f t="shared" si="16"/>
        <v>244038.6259038634</v>
      </c>
      <c r="G134" s="42">
        <f t="shared" si="10"/>
        <v>296.84252661463944</v>
      </c>
      <c r="H134" s="42">
        <f t="shared" si="11"/>
        <v>276.37062822742297</v>
      </c>
      <c r="I134" s="42">
        <f t="shared" si="17"/>
        <v>1624.1547427347327</v>
      </c>
      <c r="J134" s="41">
        <f t="shared" si="12"/>
        <v>1920.9972693493721</v>
      </c>
      <c r="K134" s="41">
        <f t="shared" si="13"/>
        <v>1902.7110400507149</v>
      </c>
      <c r="L134" s="23">
        <f t="shared" si="14"/>
        <v>1</v>
      </c>
      <c r="M134" s="41">
        <f>SUM(J$32:J134)-SUM(K$32:K134)</f>
        <v>1865.1953884632385</v>
      </c>
      <c r="N134" s="23"/>
      <c r="O134" s="23"/>
      <c r="P134" s="23"/>
      <c r="Q134" s="23"/>
    </row>
    <row r="135" spans="4:17" hidden="1" x14ac:dyDescent="0.25">
      <c r="D135" s="41" t="str">
        <f t="shared" si="9"/>
        <v/>
      </c>
      <c r="E135" s="23">
        <f t="shared" si="15"/>
        <v>103</v>
      </c>
      <c r="F135" s="41">
        <f t="shared" si="16"/>
        <v>242412.50864081454</v>
      </c>
      <c r="G135" s="42">
        <f t="shared" si="10"/>
        <v>294.88000630050163</v>
      </c>
      <c r="H135" s="42">
        <f t="shared" si="11"/>
        <v>274.54345414184633</v>
      </c>
      <c r="I135" s="42">
        <f t="shared" si="17"/>
        <v>1626.1172630488704</v>
      </c>
      <c r="J135" s="41">
        <f t="shared" si="12"/>
        <v>1920.9972693493721</v>
      </c>
      <c r="K135" s="41">
        <f t="shared" si="13"/>
        <v>1902.7110400507149</v>
      </c>
      <c r="L135" s="23">
        <f t="shared" si="14"/>
        <v>1</v>
      </c>
      <c r="M135" s="41">
        <f>SUM(J$32:J135)-SUM(K$32:K135)</f>
        <v>1883.4816177618923</v>
      </c>
      <c r="N135" s="23"/>
      <c r="O135" s="23"/>
      <c r="P135" s="23"/>
      <c r="Q135" s="23"/>
    </row>
    <row r="136" spans="4:17" hidden="1" x14ac:dyDescent="0.25">
      <c r="D136" s="41" t="str">
        <f t="shared" si="9"/>
        <v/>
      </c>
      <c r="E136" s="23">
        <f t="shared" si="15"/>
        <v>104</v>
      </c>
      <c r="F136" s="41">
        <f t="shared" si="16"/>
        <v>240784.42648607283</v>
      </c>
      <c r="G136" s="42">
        <f t="shared" si="10"/>
        <v>292.91511460765093</v>
      </c>
      <c r="H136" s="42">
        <f t="shared" si="11"/>
        <v>272.71407222091642</v>
      </c>
      <c r="I136" s="42">
        <f t="shared" si="17"/>
        <v>1628.0821547417213</v>
      </c>
      <c r="J136" s="41">
        <f t="shared" si="12"/>
        <v>1920.9972693493721</v>
      </c>
      <c r="K136" s="41">
        <f t="shared" si="13"/>
        <v>1902.7110400507149</v>
      </c>
      <c r="L136" s="23">
        <f t="shared" si="14"/>
        <v>1</v>
      </c>
      <c r="M136" s="41">
        <f>SUM(J$32:J136)-SUM(K$32:K136)</f>
        <v>1901.767847060546</v>
      </c>
      <c r="N136" s="23"/>
      <c r="O136" s="23"/>
      <c r="P136" s="23"/>
      <c r="Q136" s="23"/>
    </row>
    <row r="137" spans="4:17" hidden="1" x14ac:dyDescent="0.25">
      <c r="D137" s="41" t="str">
        <f t="shared" si="9"/>
        <v/>
      </c>
      <c r="E137" s="23">
        <f t="shared" si="15"/>
        <v>105</v>
      </c>
      <c r="F137" s="41">
        <f t="shared" si="16"/>
        <v>239154.37706539413</v>
      </c>
      <c r="G137" s="42">
        <f t="shared" si="10"/>
        <v>290.94784867067136</v>
      </c>
      <c r="H137" s="42">
        <f t="shared" si="11"/>
        <v>270.882479796832</v>
      </c>
      <c r="I137" s="42">
        <f t="shared" si="17"/>
        <v>1630.0494206787007</v>
      </c>
      <c r="J137" s="41">
        <f t="shared" si="12"/>
        <v>1920.9972693493721</v>
      </c>
      <c r="K137" s="41">
        <f t="shared" si="13"/>
        <v>1902.7110400507149</v>
      </c>
      <c r="L137" s="23">
        <f t="shared" si="14"/>
        <v>1</v>
      </c>
      <c r="M137" s="41">
        <f>SUM(J$32:J137)-SUM(K$32:K137)</f>
        <v>1920.0540763591998</v>
      </c>
      <c r="N137" s="23"/>
      <c r="O137" s="23"/>
      <c r="P137" s="23"/>
      <c r="Q137" s="23"/>
    </row>
    <row r="138" spans="4:17" hidden="1" x14ac:dyDescent="0.25">
      <c r="D138" s="41" t="str">
        <f t="shared" si="9"/>
        <v/>
      </c>
      <c r="E138" s="23">
        <f t="shared" si="15"/>
        <v>106</v>
      </c>
      <c r="F138" s="41">
        <f t="shared" si="16"/>
        <v>237522.35800166545</v>
      </c>
      <c r="G138" s="42">
        <f t="shared" si="10"/>
        <v>288.97820562068461</v>
      </c>
      <c r="H138" s="42">
        <f t="shared" si="11"/>
        <v>269.04867419856845</v>
      </c>
      <c r="I138" s="42">
        <f t="shared" si="17"/>
        <v>1632.0190637286876</v>
      </c>
      <c r="J138" s="41">
        <f t="shared" si="12"/>
        <v>1920.9972693493721</v>
      </c>
      <c r="K138" s="41">
        <f t="shared" si="13"/>
        <v>1902.7110400507149</v>
      </c>
      <c r="L138" s="23">
        <f t="shared" si="14"/>
        <v>1</v>
      </c>
      <c r="M138" s="41">
        <f>SUM(J$32:J138)-SUM(K$32:K138)</f>
        <v>1938.3403056578536</v>
      </c>
      <c r="N138" s="23"/>
      <c r="O138" s="23"/>
      <c r="P138" s="23"/>
      <c r="Q138" s="23"/>
    </row>
    <row r="139" spans="4:17" hidden="1" x14ac:dyDescent="0.25">
      <c r="D139" s="41" t="str">
        <f t="shared" si="9"/>
        <v/>
      </c>
      <c r="E139" s="23">
        <f t="shared" si="15"/>
        <v>107</v>
      </c>
      <c r="F139" s="41">
        <f t="shared" si="16"/>
        <v>235888.36691490142</v>
      </c>
      <c r="G139" s="42">
        <f t="shared" si="10"/>
        <v>287.00618258534575</v>
      </c>
      <c r="H139" s="42">
        <f t="shared" si="11"/>
        <v>267.21265275187369</v>
      </c>
      <c r="I139" s="42">
        <f t="shared" si="17"/>
        <v>1633.9910867640265</v>
      </c>
      <c r="J139" s="41">
        <f t="shared" si="12"/>
        <v>1920.9972693493721</v>
      </c>
      <c r="K139" s="41">
        <f t="shared" si="13"/>
        <v>1902.7110400507149</v>
      </c>
      <c r="L139" s="23">
        <f t="shared" si="14"/>
        <v>1</v>
      </c>
      <c r="M139" s="41">
        <f>SUM(J$32:J139)-SUM(K$32:K139)</f>
        <v>1956.6265349565074</v>
      </c>
      <c r="N139" s="23"/>
      <c r="O139" s="23"/>
      <c r="P139" s="23"/>
      <c r="Q139" s="23"/>
    </row>
    <row r="140" spans="4:17" hidden="1" x14ac:dyDescent="0.25">
      <c r="D140" s="41" t="str">
        <f t="shared" si="9"/>
        <v/>
      </c>
      <c r="E140" s="23">
        <f t="shared" si="15"/>
        <v>108</v>
      </c>
      <c r="F140" s="41">
        <f t="shared" si="16"/>
        <v>234252.40142224089</v>
      </c>
      <c r="G140" s="42">
        <f t="shared" si="10"/>
        <v>285.03177668883922</v>
      </c>
      <c r="H140" s="42">
        <f t="shared" si="11"/>
        <v>265.37441277926411</v>
      </c>
      <c r="I140" s="42">
        <f t="shared" si="17"/>
        <v>1635.9654926605328</v>
      </c>
      <c r="J140" s="41">
        <f t="shared" si="12"/>
        <v>1920.9972693493721</v>
      </c>
      <c r="K140" s="41">
        <f t="shared" si="13"/>
        <v>1902.7110400507149</v>
      </c>
      <c r="L140" s="23">
        <f t="shared" si="14"/>
        <v>1</v>
      </c>
      <c r="M140" s="41">
        <f>SUM(J$32:J140)-SUM(K$32:K140)</f>
        <v>1974.9127642551612</v>
      </c>
      <c r="N140" s="23"/>
      <c r="O140" s="23"/>
      <c r="P140" s="23"/>
      <c r="Q140" s="23"/>
    </row>
    <row r="141" spans="4:17" hidden="1" x14ac:dyDescent="0.25">
      <c r="D141" s="41" t="str">
        <f t="shared" si="9"/>
        <v/>
      </c>
      <c r="E141" s="23">
        <f t="shared" si="15"/>
        <v>109</v>
      </c>
      <c r="F141" s="41">
        <f t="shared" si="16"/>
        <v>232614.4591379434</v>
      </c>
      <c r="G141" s="42">
        <f t="shared" si="10"/>
        <v>283.05498505187444</v>
      </c>
      <c r="H141" s="42">
        <f t="shared" si="11"/>
        <v>263.533951600021</v>
      </c>
      <c r="I141" s="42">
        <f t="shared" si="17"/>
        <v>1637.9422842974977</v>
      </c>
      <c r="J141" s="41">
        <f t="shared" si="12"/>
        <v>1920.9972693493721</v>
      </c>
      <c r="K141" s="41">
        <f t="shared" si="13"/>
        <v>1902.7110400507149</v>
      </c>
      <c r="L141" s="23">
        <f t="shared" si="14"/>
        <v>1</v>
      </c>
      <c r="M141" s="41">
        <f>SUM(J$32:J141)-SUM(K$32:K141)</f>
        <v>1993.1989935538149</v>
      </c>
      <c r="N141" s="23"/>
      <c r="O141" s="23"/>
      <c r="P141" s="23"/>
      <c r="Q141" s="23"/>
    </row>
    <row r="142" spans="4:17" hidden="1" x14ac:dyDescent="0.25">
      <c r="D142" s="41" t="str">
        <f t="shared" si="9"/>
        <v/>
      </c>
      <c r="E142" s="23">
        <f t="shared" si="15"/>
        <v>110</v>
      </c>
      <c r="F142" s="41">
        <f t="shared" si="16"/>
        <v>230974.5376733857</v>
      </c>
      <c r="G142" s="42">
        <f t="shared" si="10"/>
        <v>281.07580479168161</v>
      </c>
      <c r="H142" s="42">
        <f t="shared" si="11"/>
        <v>261.69126653018634</v>
      </c>
      <c r="I142" s="42">
        <f t="shared" si="17"/>
        <v>1639.9214645576906</v>
      </c>
      <c r="J142" s="41">
        <f t="shared" si="12"/>
        <v>1920.9972693493721</v>
      </c>
      <c r="K142" s="41">
        <f t="shared" si="13"/>
        <v>1902.7110400507149</v>
      </c>
      <c r="L142" s="23">
        <f t="shared" si="14"/>
        <v>1</v>
      </c>
      <c r="M142" s="41">
        <f>SUM(J$32:J142)-SUM(K$32:K142)</f>
        <v>2011.4852228524687</v>
      </c>
      <c r="N142" s="23"/>
      <c r="O142" s="23"/>
      <c r="P142" s="23"/>
      <c r="Q142" s="23"/>
    </row>
    <row r="143" spans="4:17" hidden="1" x14ac:dyDescent="0.25">
      <c r="D143" s="41" t="str">
        <f t="shared" si="9"/>
        <v/>
      </c>
      <c r="E143" s="23">
        <f t="shared" si="15"/>
        <v>111</v>
      </c>
      <c r="F143" s="41">
        <f t="shared" si="16"/>
        <v>229332.63463705833</v>
      </c>
      <c r="G143" s="42">
        <f t="shared" si="10"/>
        <v>279.0942330220077</v>
      </c>
      <c r="H143" s="42">
        <f t="shared" si="11"/>
        <v>259.84635488255896</v>
      </c>
      <c r="I143" s="42">
        <f t="shared" si="17"/>
        <v>1641.9030363273644</v>
      </c>
      <c r="J143" s="41">
        <f t="shared" si="12"/>
        <v>1920.9972693493721</v>
      </c>
      <c r="K143" s="41">
        <f t="shared" si="13"/>
        <v>1902.7110400507149</v>
      </c>
      <c r="L143" s="23">
        <f t="shared" si="14"/>
        <v>1</v>
      </c>
      <c r="M143" s="41">
        <f>SUM(J$32:J143)-SUM(K$32:K143)</f>
        <v>2029.7714521511225</v>
      </c>
      <c r="N143" s="23"/>
      <c r="O143" s="23"/>
      <c r="P143" s="23"/>
      <c r="Q143" s="23"/>
    </row>
    <row r="144" spans="4:17" hidden="1" x14ac:dyDescent="0.25">
      <c r="D144" s="41" t="str">
        <f t="shared" si="9"/>
        <v/>
      </c>
      <c r="E144" s="23">
        <f t="shared" si="15"/>
        <v>112</v>
      </c>
      <c r="F144" s="41">
        <f t="shared" si="16"/>
        <v>227688.74763456208</v>
      </c>
      <c r="G144" s="42">
        <f t="shared" si="10"/>
        <v>277.11026685311214</v>
      </c>
      <c r="H144" s="42">
        <f t="shared" si="11"/>
        <v>257.99921396669066</v>
      </c>
      <c r="I144" s="42">
        <f t="shared" si="17"/>
        <v>1643.88700249626</v>
      </c>
      <c r="J144" s="41">
        <f t="shared" si="12"/>
        <v>1920.9972693493721</v>
      </c>
      <c r="K144" s="41">
        <f t="shared" si="13"/>
        <v>1902.7110400507149</v>
      </c>
      <c r="L144" s="23">
        <f t="shared" si="14"/>
        <v>1</v>
      </c>
      <c r="M144" s="41">
        <f>SUM(J$32:J144)-SUM(K$32:K144)</f>
        <v>2048.0576814497763</v>
      </c>
      <c r="N144" s="23"/>
      <c r="O144" s="23"/>
      <c r="P144" s="23"/>
      <c r="Q144" s="23"/>
    </row>
    <row r="145" spans="4:17" hidden="1" x14ac:dyDescent="0.25">
      <c r="D145" s="41" t="str">
        <f t="shared" si="9"/>
        <v/>
      </c>
      <c r="E145" s="23">
        <f t="shared" si="15"/>
        <v>113</v>
      </c>
      <c r="F145" s="41">
        <f t="shared" si="16"/>
        <v>226042.87426860447</v>
      </c>
      <c r="G145" s="42">
        <f t="shared" si="10"/>
        <v>275.12390339176255</v>
      </c>
      <c r="H145" s="42">
        <f t="shared" si="11"/>
        <v>256.1498410888824</v>
      </c>
      <c r="I145" s="42">
        <f t="shared" si="17"/>
        <v>1645.8733659576096</v>
      </c>
      <c r="J145" s="41">
        <f t="shared" si="12"/>
        <v>1920.9972693493721</v>
      </c>
      <c r="K145" s="41">
        <f t="shared" si="13"/>
        <v>1902.7110400507149</v>
      </c>
      <c r="L145" s="23">
        <f t="shared" si="14"/>
        <v>1</v>
      </c>
      <c r="M145" s="41">
        <f>SUM(J$32:J145)-SUM(K$32:K145)</f>
        <v>2066.3439107484301</v>
      </c>
      <c r="N145" s="23"/>
      <c r="O145" s="23"/>
      <c r="P145" s="23"/>
      <c r="Q145" s="23"/>
    </row>
    <row r="146" spans="4:17" hidden="1" x14ac:dyDescent="0.25">
      <c r="D146" s="41" t="str">
        <f t="shared" si="9"/>
        <v/>
      </c>
      <c r="E146" s="23">
        <f t="shared" si="15"/>
        <v>114</v>
      </c>
      <c r="F146" s="41">
        <f t="shared" si="16"/>
        <v>224395.01213899633</v>
      </c>
      <c r="G146" s="42">
        <f t="shared" si="10"/>
        <v>273.13513974123043</v>
      </c>
      <c r="H146" s="42">
        <f t="shared" si="11"/>
        <v>254.29823355218005</v>
      </c>
      <c r="I146" s="42">
        <f t="shared" si="17"/>
        <v>1647.8621296081417</v>
      </c>
      <c r="J146" s="41">
        <f t="shared" si="12"/>
        <v>1920.9972693493721</v>
      </c>
      <c r="K146" s="41">
        <f t="shared" si="13"/>
        <v>1902.7110400507149</v>
      </c>
      <c r="L146" s="23">
        <f t="shared" si="14"/>
        <v>1</v>
      </c>
      <c r="M146" s="41">
        <f>SUM(J$32:J146)-SUM(K$32:K146)</f>
        <v>2084.6301400470838</v>
      </c>
      <c r="N146" s="23"/>
      <c r="O146" s="23"/>
      <c r="P146" s="23"/>
      <c r="Q146" s="23"/>
    </row>
    <row r="147" spans="4:17" hidden="1" x14ac:dyDescent="0.25">
      <c r="D147" s="41" t="str">
        <f t="shared" si="9"/>
        <v/>
      </c>
      <c r="E147" s="23">
        <f t="shared" si="15"/>
        <v>115</v>
      </c>
      <c r="F147" s="41">
        <f t="shared" si="16"/>
        <v>222745.15884264823</v>
      </c>
      <c r="G147" s="42">
        <f t="shared" si="10"/>
        <v>271.14397300128724</v>
      </c>
      <c r="H147" s="42">
        <f t="shared" si="11"/>
        <v>252.44438865637088</v>
      </c>
      <c r="I147" s="42">
        <f t="shared" si="17"/>
        <v>1649.8532963480848</v>
      </c>
      <c r="J147" s="41">
        <f t="shared" si="12"/>
        <v>1920.9972693493721</v>
      </c>
      <c r="K147" s="41">
        <f t="shared" si="13"/>
        <v>1902.7110400507149</v>
      </c>
      <c r="L147" s="23">
        <f t="shared" si="14"/>
        <v>1</v>
      </c>
      <c r="M147" s="41">
        <f>SUM(J$32:J147)-SUM(K$32:K147)</f>
        <v>2102.9163693457376</v>
      </c>
      <c r="N147" s="23"/>
      <c r="O147" s="23"/>
      <c r="P147" s="23"/>
      <c r="Q147" s="23"/>
    </row>
    <row r="148" spans="4:17" hidden="1" x14ac:dyDescent="0.25">
      <c r="D148" s="41" t="str">
        <f t="shared" si="9"/>
        <v/>
      </c>
      <c r="E148" s="23">
        <f t="shared" si="15"/>
        <v>116</v>
      </c>
      <c r="F148" s="41">
        <f t="shared" si="16"/>
        <v>221093.31197356706</v>
      </c>
      <c r="G148" s="42">
        <f t="shared" si="10"/>
        <v>269.15040026819997</v>
      </c>
      <c r="H148" s="42">
        <f t="shared" si="11"/>
        <v>250.58830369797928</v>
      </c>
      <c r="I148" s="42">
        <f t="shared" si="17"/>
        <v>1651.8468690811721</v>
      </c>
      <c r="J148" s="41">
        <f t="shared" si="12"/>
        <v>1920.9972693493721</v>
      </c>
      <c r="K148" s="41">
        <f t="shared" si="13"/>
        <v>1902.7110400507149</v>
      </c>
      <c r="L148" s="23">
        <f t="shared" si="14"/>
        <v>1</v>
      </c>
      <c r="M148" s="41">
        <f>SUM(J$32:J148)-SUM(K$32:K148)</f>
        <v>2121.2025986443914</v>
      </c>
      <c r="N148" s="23"/>
      <c r="O148" s="23"/>
      <c r="P148" s="23"/>
      <c r="Q148" s="23"/>
    </row>
    <row r="149" spans="4:17" hidden="1" x14ac:dyDescent="0.25">
      <c r="D149" s="41" t="str">
        <f t="shared" si="9"/>
        <v/>
      </c>
      <c r="E149" s="23">
        <f t="shared" si="15"/>
        <v>117</v>
      </c>
      <c r="F149" s="41">
        <f t="shared" si="16"/>
        <v>219439.46912285243</v>
      </c>
      <c r="G149" s="42">
        <f t="shared" si="10"/>
        <v>267.15441863472688</v>
      </c>
      <c r="H149" s="42">
        <f t="shared" si="11"/>
        <v>248.72997597026298</v>
      </c>
      <c r="I149" s="42">
        <f t="shared" si="17"/>
        <v>1653.8428507146452</v>
      </c>
      <c r="J149" s="41">
        <f t="shared" si="12"/>
        <v>1920.9972693493721</v>
      </c>
      <c r="K149" s="41">
        <f t="shared" si="13"/>
        <v>1902.7110400507149</v>
      </c>
      <c r="L149" s="23">
        <f t="shared" si="14"/>
        <v>1</v>
      </c>
      <c r="M149" s="41">
        <f>SUM(J$32:J149)-SUM(K$32:K149)</f>
        <v>2139.4888279430452</v>
      </c>
      <c r="N149" s="23"/>
      <c r="O149" s="23"/>
      <c r="P149" s="23"/>
      <c r="Q149" s="23"/>
    </row>
    <row r="150" spans="4:17" hidden="1" x14ac:dyDescent="0.25">
      <c r="D150" s="41" t="str">
        <f t="shared" si="9"/>
        <v/>
      </c>
      <c r="E150" s="23">
        <f t="shared" si="15"/>
        <v>118</v>
      </c>
      <c r="F150" s="41">
        <f t="shared" si="16"/>
        <v>217783.62787869317</v>
      </c>
      <c r="G150" s="42">
        <f t="shared" si="10"/>
        <v>265.15602519011338</v>
      </c>
      <c r="H150" s="42">
        <f t="shared" si="11"/>
        <v>246.869402763209</v>
      </c>
      <c r="I150" s="42">
        <f t="shared" si="17"/>
        <v>1655.8412441592586</v>
      </c>
      <c r="J150" s="41">
        <f t="shared" si="12"/>
        <v>1920.9972693493721</v>
      </c>
      <c r="K150" s="41">
        <f t="shared" si="13"/>
        <v>1902.7110400507149</v>
      </c>
      <c r="L150" s="23">
        <f t="shared" si="14"/>
        <v>1</v>
      </c>
      <c r="M150" s="41">
        <f>SUM(J$32:J150)-SUM(K$32:K150)</f>
        <v>2157.775057241699</v>
      </c>
      <c r="N150" s="23"/>
      <c r="O150" s="23"/>
      <c r="P150" s="23"/>
      <c r="Q150" s="23"/>
    </row>
    <row r="151" spans="4:17" hidden="1" x14ac:dyDescent="0.25">
      <c r="D151" s="41" t="str">
        <f t="shared" si="9"/>
        <v/>
      </c>
      <c r="E151" s="23">
        <f t="shared" si="15"/>
        <v>119</v>
      </c>
      <c r="F151" s="41">
        <f t="shared" si="16"/>
        <v>216125.78582636389</v>
      </c>
      <c r="G151" s="42">
        <f t="shared" si="10"/>
        <v>263.1552170200876</v>
      </c>
      <c r="H151" s="42">
        <f t="shared" si="11"/>
        <v>245.00658136352982</v>
      </c>
      <c r="I151" s="42">
        <f t="shared" si="17"/>
        <v>1657.8420523292846</v>
      </c>
      <c r="J151" s="41">
        <f t="shared" si="12"/>
        <v>1920.9972693493721</v>
      </c>
      <c r="K151" s="41">
        <f t="shared" si="13"/>
        <v>1902.7110400507149</v>
      </c>
      <c r="L151" s="23">
        <f t="shared" si="14"/>
        <v>1</v>
      </c>
      <c r="M151" s="41">
        <f>SUM(J$32:J151)-SUM(K$32:K151)</f>
        <v>2176.0612865403527</v>
      </c>
      <c r="N151" s="23"/>
      <c r="O151" s="23"/>
      <c r="P151" s="23"/>
      <c r="Q151" s="23"/>
    </row>
    <row r="152" spans="4:17" hidden="1" x14ac:dyDescent="0.25">
      <c r="D152" s="41">
        <f t="shared" si="9"/>
        <v>2194.3475158390065</v>
      </c>
      <c r="E152" s="23">
        <f t="shared" si="15"/>
        <v>120</v>
      </c>
      <c r="F152" s="41">
        <f t="shared" si="16"/>
        <v>214465.94054822138</v>
      </c>
      <c r="G152" s="42">
        <f t="shared" si="10"/>
        <v>261.15199120685639</v>
      </c>
      <c r="H152" s="42">
        <f t="shared" si="11"/>
        <v>243.14150905465942</v>
      </c>
      <c r="I152" s="42">
        <f t="shared" si="17"/>
        <v>1659.8452781425158</v>
      </c>
      <c r="J152" s="41">
        <f t="shared" si="12"/>
        <v>1920.9972693493721</v>
      </c>
      <c r="K152" s="41">
        <f t="shared" si="13"/>
        <v>1902.7110400507149</v>
      </c>
      <c r="L152" s="23">
        <f t="shared" si="14"/>
        <v>1</v>
      </c>
      <c r="M152" s="41">
        <f>SUM(J$32:J152)-SUM(K$32:K152)</f>
        <v>2194.3475158390065</v>
      </c>
      <c r="N152" s="23"/>
      <c r="O152" s="23"/>
      <c r="P152" s="23"/>
      <c r="Q152" s="23"/>
    </row>
    <row r="153" spans="4:17" hidden="1" x14ac:dyDescent="0.25">
      <c r="D153" s="41" t="str">
        <f t="shared" si="9"/>
        <v/>
      </c>
      <c r="E153" s="23">
        <f t="shared" si="15"/>
        <v>121</v>
      </c>
      <c r="F153" s="41">
        <f t="shared" si="16"/>
        <v>212804.08962370112</v>
      </c>
      <c r="G153" s="42">
        <f t="shared" si="10"/>
        <v>259.14634482910083</v>
      </c>
      <c r="H153" s="42">
        <f t="shared" si="11"/>
        <v>241.27418311674907</v>
      </c>
      <c r="I153" s="42">
        <f t="shared" si="17"/>
        <v>1661.8509245202713</v>
      </c>
      <c r="J153" s="41">
        <f t="shared" si="12"/>
        <v>1920.9972693493721</v>
      </c>
      <c r="K153" s="41">
        <f t="shared" si="13"/>
        <v>1902.7110400507149</v>
      </c>
      <c r="L153" s="23">
        <f t="shared" si="14"/>
        <v>1</v>
      </c>
      <c r="M153" s="41">
        <f>SUM(J$32:J153)-SUM(K$32:K153)</f>
        <v>2212.6337451376603</v>
      </c>
      <c r="N153" s="23"/>
      <c r="O153" s="23"/>
      <c r="P153" s="23"/>
      <c r="Q153" s="23"/>
    </row>
    <row r="154" spans="4:17" hidden="1" x14ac:dyDescent="0.25">
      <c r="D154" s="41" t="str">
        <f t="shared" si="9"/>
        <v/>
      </c>
      <c r="E154" s="23">
        <f t="shared" si="15"/>
        <v>122</v>
      </c>
      <c r="F154" s="41">
        <f t="shared" si="16"/>
        <v>211140.23062931371</v>
      </c>
      <c r="G154" s="42">
        <f t="shared" si="10"/>
        <v>257.13827496197217</v>
      </c>
      <c r="H154" s="42">
        <f t="shared" si="11"/>
        <v>239.4046008266638</v>
      </c>
      <c r="I154" s="42">
        <f t="shared" si="17"/>
        <v>1663.8589943873999</v>
      </c>
      <c r="J154" s="41">
        <f t="shared" si="12"/>
        <v>1920.9972693493721</v>
      </c>
      <c r="K154" s="41">
        <f t="shared" si="13"/>
        <v>1902.7110400507149</v>
      </c>
      <c r="L154" s="23">
        <f t="shared" si="14"/>
        <v>1</v>
      </c>
      <c r="M154" s="41">
        <f>SUM(J$32:J154)-SUM(K$32:K154)</f>
        <v>2230.9199744363141</v>
      </c>
      <c r="N154" s="23"/>
      <c r="O154" s="23"/>
      <c r="P154" s="23"/>
      <c r="Q154" s="23"/>
    </row>
    <row r="155" spans="4:17" hidden="1" x14ac:dyDescent="0.25">
      <c r="D155" s="41" t="str">
        <f t="shared" si="9"/>
        <v/>
      </c>
      <c r="E155" s="23">
        <f t="shared" si="15"/>
        <v>123</v>
      </c>
      <c r="F155" s="41">
        <f t="shared" si="16"/>
        <v>209474.36113864143</v>
      </c>
      <c r="G155" s="42">
        <f t="shared" si="10"/>
        <v>255.12777867708743</v>
      </c>
      <c r="H155" s="42">
        <f t="shared" si="11"/>
        <v>237.53275945797793</v>
      </c>
      <c r="I155" s="42">
        <f t="shared" si="17"/>
        <v>1665.8694906722847</v>
      </c>
      <c r="J155" s="41">
        <f t="shared" si="12"/>
        <v>1920.9972693493721</v>
      </c>
      <c r="K155" s="41">
        <f t="shared" si="13"/>
        <v>1902.7110400507149</v>
      </c>
      <c r="L155" s="23">
        <f t="shared" si="14"/>
        <v>1</v>
      </c>
      <c r="M155" s="41">
        <f>SUM(J$32:J155)-SUM(K$32:K155)</f>
        <v>2249.2062037349679</v>
      </c>
      <c r="N155" s="23"/>
      <c r="O155" s="23"/>
      <c r="P155" s="23"/>
      <c r="Q155" s="23"/>
    </row>
    <row r="156" spans="4:17" hidden="1" x14ac:dyDescent="0.25">
      <c r="D156" s="41" t="str">
        <f t="shared" si="9"/>
        <v/>
      </c>
      <c r="E156" s="23">
        <f t="shared" si="15"/>
        <v>124</v>
      </c>
      <c r="F156" s="41">
        <f t="shared" si="16"/>
        <v>207806.47872233458</v>
      </c>
      <c r="G156" s="42">
        <f t="shared" si="10"/>
        <v>253.11485304252506</v>
      </c>
      <c r="H156" s="42">
        <f t="shared" si="11"/>
        <v>235.65865628097163</v>
      </c>
      <c r="I156" s="42">
        <f t="shared" si="17"/>
        <v>1667.8824163068471</v>
      </c>
      <c r="J156" s="41">
        <f t="shared" si="12"/>
        <v>1920.9972693493721</v>
      </c>
      <c r="K156" s="41">
        <f t="shared" si="13"/>
        <v>1902.7110400507149</v>
      </c>
      <c r="L156" s="23">
        <f t="shared" si="14"/>
        <v>1</v>
      </c>
      <c r="M156" s="41">
        <f>SUM(J$32:J156)-SUM(K$32:K156)</f>
        <v>2267.4924330336216</v>
      </c>
      <c r="N156" s="23"/>
      <c r="O156" s="23"/>
      <c r="P156" s="23"/>
      <c r="Q156" s="23"/>
    </row>
    <row r="157" spans="4:17" hidden="1" x14ac:dyDescent="0.25">
      <c r="D157" s="41" t="str">
        <f t="shared" si="9"/>
        <v/>
      </c>
      <c r="E157" s="23">
        <f t="shared" si="15"/>
        <v>125</v>
      </c>
      <c r="F157" s="41">
        <f t="shared" si="16"/>
        <v>206136.58094810802</v>
      </c>
      <c r="G157" s="42">
        <f t="shared" si="10"/>
        <v>251.09949512282097</v>
      </c>
      <c r="H157" s="42">
        <f t="shared" si="11"/>
        <v>233.78228856262641</v>
      </c>
      <c r="I157" s="42">
        <f t="shared" si="17"/>
        <v>1669.8977742265511</v>
      </c>
      <c r="J157" s="41">
        <f t="shared" si="12"/>
        <v>1920.9972693493721</v>
      </c>
      <c r="K157" s="41">
        <f t="shared" si="13"/>
        <v>1902.7110400507149</v>
      </c>
      <c r="L157" s="23">
        <f t="shared" si="14"/>
        <v>1</v>
      </c>
      <c r="M157" s="41">
        <f>SUM(J$32:J157)-SUM(K$32:K157)</f>
        <v>2285.7786623322754</v>
      </c>
      <c r="N157" s="23"/>
      <c r="O157" s="23"/>
      <c r="P157" s="23"/>
      <c r="Q157" s="23"/>
    </row>
    <row r="158" spans="4:17" hidden="1" x14ac:dyDescent="0.25">
      <c r="D158" s="41" t="str">
        <f t="shared" si="9"/>
        <v/>
      </c>
      <c r="E158" s="23">
        <f t="shared" si="15"/>
        <v>126</v>
      </c>
      <c r="F158" s="41">
        <f t="shared" si="16"/>
        <v>204464.6653807376</v>
      </c>
      <c r="G158" s="42">
        <f t="shared" si="10"/>
        <v>249.08170197896388</v>
      </c>
      <c r="H158" s="42">
        <f t="shared" si="11"/>
        <v>231.90365356662156</v>
      </c>
      <c r="I158" s="42">
        <f t="shared" si="17"/>
        <v>1671.9155673704083</v>
      </c>
      <c r="J158" s="41">
        <f t="shared" si="12"/>
        <v>1920.9972693493721</v>
      </c>
      <c r="K158" s="41">
        <f t="shared" si="13"/>
        <v>1902.7110400507149</v>
      </c>
      <c r="L158" s="23">
        <f t="shared" si="14"/>
        <v>1</v>
      </c>
      <c r="M158" s="41">
        <f>SUM(J$32:J158)-SUM(K$32:K158)</f>
        <v>2304.0648916309292</v>
      </c>
      <c r="N158" s="23"/>
      <c r="O158" s="23"/>
      <c r="P158" s="23"/>
      <c r="Q158" s="23"/>
    </row>
    <row r="159" spans="4:17" hidden="1" x14ac:dyDescent="0.25">
      <c r="D159" s="41" t="str">
        <f t="shared" si="9"/>
        <v/>
      </c>
      <c r="E159" s="23">
        <f t="shared" si="15"/>
        <v>127</v>
      </c>
      <c r="F159" s="41">
        <f t="shared" si="16"/>
        <v>202790.72958205661</v>
      </c>
      <c r="G159" s="42">
        <f t="shared" si="10"/>
        <v>247.06147066839128</v>
      </c>
      <c r="H159" s="42">
        <f t="shared" si="11"/>
        <v>230.02274855332982</v>
      </c>
      <c r="I159" s="42">
        <f t="shared" si="17"/>
        <v>1673.935798680981</v>
      </c>
      <c r="J159" s="41">
        <f t="shared" si="12"/>
        <v>1920.9972693493721</v>
      </c>
      <c r="K159" s="41">
        <f t="shared" si="13"/>
        <v>1902.7110400507149</v>
      </c>
      <c r="L159" s="23">
        <f t="shared" si="14"/>
        <v>1</v>
      </c>
      <c r="M159" s="41">
        <f>SUM(J$32:J159)-SUM(K$32:K159)</f>
        <v>2322.351120929583</v>
      </c>
      <c r="N159" s="23"/>
      <c r="O159" s="23"/>
      <c r="P159" s="23"/>
      <c r="Q159" s="23"/>
    </row>
    <row r="160" spans="4:17" hidden="1" x14ac:dyDescent="0.25">
      <c r="D160" s="41" t="str">
        <f t="shared" si="9"/>
        <v/>
      </c>
      <c r="E160" s="23">
        <f t="shared" si="15"/>
        <v>128</v>
      </c>
      <c r="F160" s="41">
        <f t="shared" si="16"/>
        <v>201114.77111095222</v>
      </c>
      <c r="G160" s="42">
        <f t="shared" si="10"/>
        <v>245.03879824498509</v>
      </c>
      <c r="H160" s="42">
        <f t="shared" si="11"/>
        <v>228.13957077981368</v>
      </c>
      <c r="I160" s="42">
        <f t="shared" si="17"/>
        <v>1675.9584711043869</v>
      </c>
      <c r="J160" s="41">
        <f t="shared" si="12"/>
        <v>1920.9972693493721</v>
      </c>
      <c r="K160" s="41">
        <f t="shared" si="13"/>
        <v>1902.7110400507149</v>
      </c>
      <c r="L160" s="23">
        <f t="shared" si="14"/>
        <v>1</v>
      </c>
      <c r="M160" s="41">
        <f>SUM(J$32:J160)-SUM(K$32:K160)</f>
        <v>2340.6373502282368</v>
      </c>
      <c r="N160" s="23"/>
      <c r="O160" s="23"/>
      <c r="P160" s="23"/>
      <c r="Q160" s="23"/>
    </row>
    <row r="161" spans="4:17" hidden="1" x14ac:dyDescent="0.25">
      <c r="D161" s="41" t="str">
        <f t="shared" ref="D161:D224" si="18">IF(E161=$F$13*$B$12,M161,"")</f>
        <v/>
      </c>
      <c r="E161" s="23">
        <f t="shared" si="15"/>
        <v>129</v>
      </c>
      <c r="F161" s="41">
        <f t="shared" si="16"/>
        <v>199436.78752336191</v>
      </c>
      <c r="G161" s="42">
        <f t="shared" ref="G161:G224" si="19">IF($E161="","",$F160*$F$16/$B$12)</f>
        <v>243.01368175906728</v>
      </c>
      <c r="H161" s="42">
        <f t="shared" ref="H161:H224" si="20">IF($E161="","",$F160*$B$19/$B$12)</f>
        <v>226.25411749982129</v>
      </c>
      <c r="I161" s="42">
        <f t="shared" si="17"/>
        <v>1677.9835875903048</v>
      </c>
      <c r="J161" s="41">
        <f t="shared" ref="J161:J224" si="21">IF($E161="","",IF($L161=0,$F160*$F$16/$B$12,PMT($F$16/$B$12,$B$11,-$F$11,0,0)))</f>
        <v>1920.9972693493721</v>
      </c>
      <c r="K161" s="41">
        <f t="shared" ref="K161:K224" si="22">IF($E161="","",IF($L161=0,$F160*$B$19/$B$12,PMT($B$19/$B$12,$B$11,-$F$11,0,0)))</f>
        <v>1902.7110400507149</v>
      </c>
      <c r="L161" s="23">
        <f t="shared" ref="L161:L224" si="23">IF(E161=$F$15,1,0+L160)</f>
        <v>1</v>
      </c>
      <c r="M161" s="41">
        <f>SUM(J$32:J161)-SUM(K$32:K161)</f>
        <v>2358.9235795268905</v>
      </c>
      <c r="N161" s="23"/>
      <c r="O161" s="23"/>
      <c r="P161" s="23"/>
      <c r="Q161" s="23"/>
    </row>
    <row r="162" spans="4:17" hidden="1" x14ac:dyDescent="0.25">
      <c r="D162" s="41" t="str">
        <f t="shared" si="18"/>
        <v/>
      </c>
      <c r="E162" s="23">
        <f t="shared" ref="E162:E225" si="24">IF(E161="","",IF(E161+1&lt;=$B$10,E161+1,""))</f>
        <v>130</v>
      </c>
      <c r="F162" s="41">
        <f t="shared" ref="F162:F225" si="25">IF(E162="","",F161-I162)</f>
        <v>197756.77637226993</v>
      </c>
      <c r="G162" s="42">
        <f t="shared" si="19"/>
        <v>240.98611825739567</v>
      </c>
      <c r="H162" s="42">
        <f t="shared" si="20"/>
        <v>224.36638596378216</v>
      </c>
      <c r="I162" s="42">
        <f t="shared" ref="I162:I225" si="26">IF(E162="","",J162-G162)</f>
        <v>1680.0111510919764</v>
      </c>
      <c r="J162" s="41">
        <f t="shared" si="21"/>
        <v>1920.9972693493721</v>
      </c>
      <c r="K162" s="41">
        <f t="shared" si="22"/>
        <v>1902.7110400507149</v>
      </c>
      <c r="L162" s="23">
        <f t="shared" si="23"/>
        <v>1</v>
      </c>
      <c r="M162" s="41">
        <f>SUM(J$32:J162)-SUM(K$32:K162)</f>
        <v>2377.2098088255443</v>
      </c>
      <c r="N162" s="23"/>
      <c r="O162" s="23"/>
      <c r="P162" s="23"/>
      <c r="Q162" s="23"/>
    </row>
    <row r="163" spans="4:17" hidden="1" x14ac:dyDescent="0.25">
      <c r="D163" s="41" t="str">
        <f t="shared" si="18"/>
        <v/>
      </c>
      <c r="E163" s="23">
        <f t="shared" si="24"/>
        <v>131</v>
      </c>
      <c r="F163" s="41">
        <f t="shared" si="25"/>
        <v>196074.73520770372</v>
      </c>
      <c r="G163" s="42">
        <f t="shared" si="19"/>
        <v>238.9561047831595</v>
      </c>
      <c r="H163" s="42">
        <f t="shared" si="20"/>
        <v>222.47637341880372</v>
      </c>
      <c r="I163" s="42">
        <f t="shared" si="26"/>
        <v>1682.0411645662125</v>
      </c>
      <c r="J163" s="41">
        <f t="shared" si="21"/>
        <v>1920.9972693493721</v>
      </c>
      <c r="K163" s="41">
        <f t="shared" si="22"/>
        <v>1902.7110400507149</v>
      </c>
      <c r="L163" s="23">
        <f t="shared" si="23"/>
        <v>1</v>
      </c>
      <c r="M163" s="41">
        <f>SUM(J$32:J163)-SUM(K$32:K163)</f>
        <v>2395.4960381241981</v>
      </c>
      <c r="N163" s="23"/>
      <c r="O163" s="23"/>
      <c r="P163" s="23"/>
      <c r="Q163" s="23"/>
    </row>
    <row r="164" spans="4:17" hidden="1" x14ac:dyDescent="0.25">
      <c r="D164" s="41" t="str">
        <f t="shared" si="18"/>
        <v/>
      </c>
      <c r="E164" s="23">
        <f t="shared" si="24"/>
        <v>132</v>
      </c>
      <c r="F164" s="41">
        <f t="shared" si="25"/>
        <v>194390.66157673032</v>
      </c>
      <c r="G164" s="42">
        <f t="shared" si="19"/>
        <v>236.92363837597534</v>
      </c>
      <c r="H164" s="42">
        <f t="shared" si="20"/>
        <v>220.58407710866672</v>
      </c>
      <c r="I164" s="42">
        <f t="shared" si="26"/>
        <v>1684.0736309733968</v>
      </c>
      <c r="J164" s="41">
        <f t="shared" si="21"/>
        <v>1920.9972693493721</v>
      </c>
      <c r="K164" s="41">
        <f t="shared" si="22"/>
        <v>1902.7110400507149</v>
      </c>
      <c r="L164" s="23">
        <f t="shared" si="23"/>
        <v>1</v>
      </c>
      <c r="M164" s="41">
        <f>SUM(J$32:J164)-SUM(K$32:K164)</f>
        <v>2413.7822674228519</v>
      </c>
      <c r="N164" s="23"/>
      <c r="O164" s="23"/>
      <c r="P164" s="23"/>
      <c r="Q164" s="23"/>
    </row>
    <row r="165" spans="4:17" hidden="1" x14ac:dyDescent="0.25">
      <c r="D165" s="41" t="str">
        <f t="shared" si="18"/>
        <v/>
      </c>
      <c r="E165" s="23">
        <f t="shared" si="24"/>
        <v>133</v>
      </c>
      <c r="F165" s="41">
        <f t="shared" si="25"/>
        <v>192704.55302345281</v>
      </c>
      <c r="G165" s="42">
        <f t="shared" si="19"/>
        <v>234.8887160718825</v>
      </c>
      <c r="H165" s="42">
        <f t="shared" si="20"/>
        <v>218.68949427382162</v>
      </c>
      <c r="I165" s="42">
        <f t="shared" si="26"/>
        <v>1686.1085532774896</v>
      </c>
      <c r="J165" s="41">
        <f t="shared" si="21"/>
        <v>1920.9972693493721</v>
      </c>
      <c r="K165" s="41">
        <f t="shared" si="22"/>
        <v>1902.7110400507149</v>
      </c>
      <c r="L165" s="23">
        <f t="shared" si="23"/>
        <v>1</v>
      </c>
      <c r="M165" s="41">
        <f>SUM(J$32:J165)-SUM(K$32:K165)</f>
        <v>2432.0684967215057</v>
      </c>
      <c r="N165" s="23"/>
      <c r="O165" s="23"/>
      <c r="P165" s="23"/>
      <c r="Q165" s="23"/>
    </row>
    <row r="166" spans="4:17" hidden="1" x14ac:dyDescent="0.25">
      <c r="D166" s="41" t="str">
        <f t="shared" si="18"/>
        <v/>
      </c>
      <c r="E166" s="23">
        <f t="shared" si="24"/>
        <v>134</v>
      </c>
      <c r="F166" s="41">
        <f t="shared" si="25"/>
        <v>191016.40708900677</v>
      </c>
      <c r="G166" s="42">
        <f t="shared" si="19"/>
        <v>232.85133490333882</v>
      </c>
      <c r="H166" s="42">
        <f t="shared" si="20"/>
        <v>216.79262215138442</v>
      </c>
      <c r="I166" s="42">
        <f t="shared" si="26"/>
        <v>1688.1459344460334</v>
      </c>
      <c r="J166" s="41">
        <f t="shared" si="21"/>
        <v>1920.9972693493721</v>
      </c>
      <c r="K166" s="41">
        <f t="shared" si="22"/>
        <v>1902.7110400507149</v>
      </c>
      <c r="L166" s="23">
        <f t="shared" si="23"/>
        <v>1</v>
      </c>
      <c r="M166" s="41">
        <f>SUM(J$32:J166)-SUM(K$32:K166)</f>
        <v>2450.3547260201594</v>
      </c>
      <c r="N166" s="23"/>
      <c r="O166" s="23"/>
      <c r="P166" s="23"/>
      <c r="Q166" s="23"/>
    </row>
    <row r="167" spans="4:17" hidden="1" x14ac:dyDescent="0.25">
      <c r="D167" s="41" t="str">
        <f t="shared" si="18"/>
        <v/>
      </c>
      <c r="E167" s="23">
        <f t="shared" si="24"/>
        <v>135</v>
      </c>
      <c r="F167" s="41">
        <f t="shared" si="25"/>
        <v>189326.22131155661</v>
      </c>
      <c r="G167" s="42">
        <f t="shared" si="19"/>
        <v>230.81149189921652</v>
      </c>
      <c r="H167" s="42">
        <f t="shared" si="20"/>
        <v>214.89345797513263</v>
      </c>
      <c r="I167" s="42">
        <f t="shared" si="26"/>
        <v>1690.1857774501557</v>
      </c>
      <c r="J167" s="41">
        <f t="shared" si="21"/>
        <v>1920.9972693493721</v>
      </c>
      <c r="K167" s="41">
        <f t="shared" si="22"/>
        <v>1902.7110400507149</v>
      </c>
      <c r="L167" s="23">
        <f t="shared" si="23"/>
        <v>1</v>
      </c>
      <c r="M167" s="41">
        <f>SUM(J$32:J167)-SUM(K$32:K167)</f>
        <v>2468.6409553188132</v>
      </c>
      <c r="N167" s="23"/>
      <c r="O167" s="23"/>
      <c r="P167" s="23"/>
      <c r="Q167" s="23"/>
    </row>
    <row r="168" spans="4:17" hidden="1" x14ac:dyDescent="0.25">
      <c r="D168" s="41" t="str">
        <f t="shared" si="18"/>
        <v/>
      </c>
      <c r="E168" s="23">
        <f t="shared" si="24"/>
        <v>136</v>
      </c>
      <c r="F168" s="41">
        <f t="shared" si="25"/>
        <v>187633.99322629205</v>
      </c>
      <c r="G168" s="42">
        <f t="shared" si="19"/>
        <v>228.76918408479756</v>
      </c>
      <c r="H168" s="42">
        <f t="shared" si="20"/>
        <v>212.99199897550122</v>
      </c>
      <c r="I168" s="42">
        <f t="shared" si="26"/>
        <v>1692.2280852645745</v>
      </c>
      <c r="J168" s="41">
        <f t="shared" si="21"/>
        <v>1920.9972693493721</v>
      </c>
      <c r="K168" s="41">
        <f t="shared" si="22"/>
        <v>1902.7110400507149</v>
      </c>
      <c r="L168" s="23">
        <f t="shared" si="23"/>
        <v>1</v>
      </c>
      <c r="M168" s="41">
        <f>SUM(J$32:J168)-SUM(K$32:K168)</f>
        <v>2486.927184617467</v>
      </c>
      <c r="N168" s="23"/>
      <c r="O168" s="23"/>
      <c r="P168" s="23"/>
      <c r="Q168" s="23"/>
    </row>
    <row r="169" spans="4:17" hidden="1" x14ac:dyDescent="0.25">
      <c r="D169" s="41" t="str">
        <f t="shared" si="18"/>
        <v/>
      </c>
      <c r="E169" s="23">
        <f t="shared" si="24"/>
        <v>137</v>
      </c>
      <c r="F169" s="41">
        <f t="shared" si="25"/>
        <v>185939.72036542444</v>
      </c>
      <c r="G169" s="42">
        <f t="shared" si="19"/>
        <v>226.72440848176959</v>
      </c>
      <c r="H169" s="42">
        <f t="shared" si="20"/>
        <v>211.08824237957859</v>
      </c>
      <c r="I169" s="42">
        <f t="shared" si="26"/>
        <v>1694.2728608676025</v>
      </c>
      <c r="J169" s="41">
        <f t="shared" si="21"/>
        <v>1920.9972693493721</v>
      </c>
      <c r="K169" s="41">
        <f t="shared" si="22"/>
        <v>1902.7110400507149</v>
      </c>
      <c r="L169" s="23">
        <f t="shared" si="23"/>
        <v>1</v>
      </c>
      <c r="M169" s="41">
        <f>SUM(J$32:J169)-SUM(K$32:K169)</f>
        <v>2505.2134139161208</v>
      </c>
      <c r="N169" s="23"/>
      <c r="O169" s="23"/>
      <c r="P169" s="23"/>
      <c r="Q169" s="23"/>
    </row>
    <row r="170" spans="4:17" hidden="1" x14ac:dyDescent="0.25">
      <c r="D170" s="41" t="str">
        <f t="shared" si="18"/>
        <v/>
      </c>
      <c r="E170" s="23">
        <f t="shared" si="24"/>
        <v>138</v>
      </c>
      <c r="F170" s="41">
        <f t="shared" si="25"/>
        <v>184243.40025818328</v>
      </c>
      <c r="G170" s="42">
        <f t="shared" si="19"/>
        <v>224.67716210822121</v>
      </c>
      <c r="H170" s="42">
        <f t="shared" si="20"/>
        <v>209.18218541110252</v>
      </c>
      <c r="I170" s="42">
        <f t="shared" si="26"/>
        <v>1696.3201072411509</v>
      </c>
      <c r="J170" s="41">
        <f t="shared" si="21"/>
        <v>1920.9972693493721</v>
      </c>
      <c r="K170" s="41">
        <f t="shared" si="22"/>
        <v>1902.7110400507149</v>
      </c>
      <c r="L170" s="23">
        <f t="shared" si="23"/>
        <v>1</v>
      </c>
      <c r="M170" s="41">
        <f>SUM(J$32:J170)-SUM(K$32:K170)</f>
        <v>2523.4996432147454</v>
      </c>
      <c r="N170" s="23"/>
      <c r="O170" s="23"/>
      <c r="P170" s="23"/>
      <c r="Q170" s="23"/>
    </row>
    <row r="171" spans="4:17" hidden="1" x14ac:dyDescent="0.25">
      <c r="D171" s="41" t="str">
        <f t="shared" si="18"/>
        <v/>
      </c>
      <c r="E171" s="23">
        <f t="shared" si="24"/>
        <v>139</v>
      </c>
      <c r="F171" s="41">
        <f t="shared" si="25"/>
        <v>182545.03043081253</v>
      </c>
      <c r="G171" s="42">
        <f t="shared" si="19"/>
        <v>222.62744197863813</v>
      </c>
      <c r="H171" s="42">
        <f t="shared" si="20"/>
        <v>207.27382529045622</v>
      </c>
      <c r="I171" s="42">
        <f t="shared" si="26"/>
        <v>1698.3698273707339</v>
      </c>
      <c r="J171" s="41">
        <f t="shared" si="21"/>
        <v>1920.9972693493721</v>
      </c>
      <c r="K171" s="41">
        <f t="shared" si="22"/>
        <v>1902.7110400507149</v>
      </c>
      <c r="L171" s="23">
        <f t="shared" si="23"/>
        <v>1</v>
      </c>
      <c r="M171" s="41">
        <f>SUM(J$32:J171)-SUM(K$32:K171)</f>
        <v>2541.7858725133701</v>
      </c>
      <c r="N171" s="23"/>
      <c r="O171" s="23"/>
      <c r="P171" s="23"/>
      <c r="Q171" s="23"/>
    </row>
    <row r="172" spans="4:17" hidden="1" x14ac:dyDescent="0.25">
      <c r="D172" s="41" t="str">
        <f t="shared" si="18"/>
        <v/>
      </c>
      <c r="E172" s="23">
        <f t="shared" si="24"/>
        <v>140</v>
      </c>
      <c r="F172" s="41">
        <f t="shared" si="25"/>
        <v>180844.60840656707</v>
      </c>
      <c r="G172" s="42">
        <f t="shared" si="19"/>
        <v>220.57524510389848</v>
      </c>
      <c r="H172" s="42">
        <f t="shared" si="20"/>
        <v>205.36315923466415</v>
      </c>
      <c r="I172" s="42">
        <f t="shared" si="26"/>
        <v>1700.4220242454737</v>
      </c>
      <c r="J172" s="41">
        <f t="shared" si="21"/>
        <v>1920.9972693493721</v>
      </c>
      <c r="K172" s="41">
        <f t="shared" si="22"/>
        <v>1902.7110400507149</v>
      </c>
      <c r="L172" s="23">
        <f t="shared" si="23"/>
        <v>1</v>
      </c>
      <c r="M172" s="41">
        <f>SUM(J$32:J172)-SUM(K$32:K172)</f>
        <v>2560.0721018119948</v>
      </c>
      <c r="N172" s="23"/>
      <c r="O172" s="23"/>
      <c r="P172" s="23"/>
      <c r="Q172" s="23"/>
    </row>
    <row r="173" spans="4:17" hidden="1" x14ac:dyDescent="0.25">
      <c r="D173" s="41" t="str">
        <f t="shared" si="18"/>
        <v/>
      </c>
      <c r="E173" s="23">
        <f t="shared" si="24"/>
        <v>141</v>
      </c>
      <c r="F173" s="41">
        <f t="shared" si="25"/>
        <v>179142.13170570898</v>
      </c>
      <c r="G173" s="42">
        <f t="shared" si="19"/>
        <v>218.52056849126856</v>
      </c>
      <c r="H173" s="42">
        <f t="shared" si="20"/>
        <v>203.45018445738799</v>
      </c>
      <c r="I173" s="42">
        <f t="shared" si="26"/>
        <v>1702.4767008581036</v>
      </c>
      <c r="J173" s="41">
        <f t="shared" si="21"/>
        <v>1920.9972693493721</v>
      </c>
      <c r="K173" s="41">
        <f t="shared" si="22"/>
        <v>1902.7110400507149</v>
      </c>
      <c r="L173" s="23">
        <f t="shared" si="23"/>
        <v>1</v>
      </c>
      <c r="M173" s="41">
        <f>SUM(J$32:J173)-SUM(K$32:K173)</f>
        <v>2578.3583311106195</v>
      </c>
      <c r="N173" s="23"/>
      <c r="O173" s="23"/>
      <c r="P173" s="23"/>
      <c r="Q173" s="23"/>
    </row>
    <row r="174" spans="4:17" hidden="1" x14ac:dyDescent="0.25">
      <c r="D174" s="41" t="str">
        <f t="shared" si="18"/>
        <v/>
      </c>
      <c r="E174" s="23">
        <f t="shared" si="24"/>
        <v>142</v>
      </c>
      <c r="F174" s="41">
        <f t="shared" si="25"/>
        <v>177437.597845504</v>
      </c>
      <c r="G174" s="42">
        <f t="shared" si="19"/>
        <v>216.46340914439836</v>
      </c>
      <c r="H174" s="42">
        <f t="shared" si="20"/>
        <v>201.53489816892261</v>
      </c>
      <c r="I174" s="42">
        <f t="shared" si="26"/>
        <v>1704.5338602049737</v>
      </c>
      <c r="J174" s="41">
        <f t="shared" si="21"/>
        <v>1920.9972693493721</v>
      </c>
      <c r="K174" s="41">
        <f t="shared" si="22"/>
        <v>1902.7110400507149</v>
      </c>
      <c r="L174" s="23">
        <f t="shared" si="23"/>
        <v>1</v>
      </c>
      <c r="M174" s="41">
        <f>SUM(J$32:J174)-SUM(K$32:K174)</f>
        <v>2596.6445604092441</v>
      </c>
      <c r="N174" s="23"/>
      <c r="O174" s="23"/>
      <c r="P174" s="23"/>
      <c r="Q174" s="23"/>
    </row>
    <row r="175" spans="4:17" hidden="1" x14ac:dyDescent="0.25">
      <c r="D175" s="41" t="str">
        <f t="shared" si="18"/>
        <v/>
      </c>
      <c r="E175" s="23">
        <f t="shared" si="24"/>
        <v>143</v>
      </c>
      <c r="F175" s="41">
        <f t="shared" si="25"/>
        <v>175731.00434021794</v>
      </c>
      <c r="G175" s="42">
        <f t="shared" si="19"/>
        <v>214.40376406331734</v>
      </c>
      <c r="H175" s="42">
        <f t="shared" si="20"/>
        <v>199.61729757619204</v>
      </c>
      <c r="I175" s="42">
        <f t="shared" si="26"/>
        <v>1706.5935052860548</v>
      </c>
      <c r="J175" s="41">
        <f t="shared" si="21"/>
        <v>1920.9972693493721</v>
      </c>
      <c r="K175" s="41">
        <f t="shared" si="22"/>
        <v>1902.7110400507149</v>
      </c>
      <c r="L175" s="23">
        <f t="shared" si="23"/>
        <v>1</v>
      </c>
      <c r="M175" s="41">
        <f>SUM(J$32:J175)-SUM(K$32:K175)</f>
        <v>2614.9307897078688</v>
      </c>
      <c r="N175" s="23"/>
      <c r="O175" s="23"/>
      <c r="P175" s="23"/>
      <c r="Q175" s="23"/>
    </row>
    <row r="176" spans="4:17" hidden="1" x14ac:dyDescent="0.25">
      <c r="D176" s="41" t="str">
        <f t="shared" si="18"/>
        <v/>
      </c>
      <c r="E176" s="23">
        <f t="shared" si="24"/>
        <v>144</v>
      </c>
      <c r="F176" s="41">
        <f t="shared" si="25"/>
        <v>174022.34870111299</v>
      </c>
      <c r="G176" s="42">
        <f t="shared" si="19"/>
        <v>212.34163024443001</v>
      </c>
      <c r="H176" s="42">
        <f t="shared" si="20"/>
        <v>197.6973798827452</v>
      </c>
      <c r="I176" s="42">
        <f t="shared" si="26"/>
        <v>1708.6556391049421</v>
      </c>
      <c r="J176" s="41">
        <f t="shared" si="21"/>
        <v>1920.9972693493721</v>
      </c>
      <c r="K176" s="41">
        <f t="shared" si="22"/>
        <v>1902.7110400507149</v>
      </c>
      <c r="L176" s="23">
        <f t="shared" si="23"/>
        <v>1</v>
      </c>
      <c r="M176" s="41">
        <f>SUM(J$32:J176)-SUM(K$32:K176)</f>
        <v>2633.2170190064935</v>
      </c>
      <c r="N176" s="23"/>
      <c r="O176" s="23"/>
      <c r="P176" s="23"/>
      <c r="Q176" s="23"/>
    </row>
    <row r="177" spans="4:17" hidden="1" x14ac:dyDescent="0.25">
      <c r="D177" s="41" t="str">
        <f t="shared" si="18"/>
        <v/>
      </c>
      <c r="E177" s="23">
        <f t="shared" si="24"/>
        <v>145</v>
      </c>
      <c r="F177" s="41">
        <f t="shared" si="25"/>
        <v>172311.62843644412</v>
      </c>
      <c r="G177" s="42">
        <f t="shared" si="19"/>
        <v>210.27700468051157</v>
      </c>
      <c r="H177" s="42">
        <f t="shared" si="20"/>
        <v>195.77514228875214</v>
      </c>
      <c r="I177" s="42">
        <f t="shared" si="26"/>
        <v>1710.7202646688606</v>
      </c>
      <c r="J177" s="41">
        <f t="shared" si="21"/>
        <v>1920.9972693493721</v>
      </c>
      <c r="K177" s="41">
        <f t="shared" si="22"/>
        <v>1902.7110400507149</v>
      </c>
      <c r="L177" s="23">
        <f t="shared" si="23"/>
        <v>1</v>
      </c>
      <c r="M177" s="41">
        <f>SUM(J$32:J177)-SUM(K$32:K177)</f>
        <v>2651.5032483051182</v>
      </c>
      <c r="N177" s="23"/>
      <c r="O177" s="23"/>
      <c r="P177" s="23"/>
      <c r="Q177" s="23"/>
    </row>
    <row r="178" spans="4:17" hidden="1" x14ac:dyDescent="0.25">
      <c r="D178" s="41" t="str">
        <f t="shared" si="18"/>
        <v/>
      </c>
      <c r="E178" s="23">
        <f t="shared" si="24"/>
        <v>146</v>
      </c>
      <c r="F178" s="41">
        <f t="shared" si="25"/>
        <v>170598.84105145544</v>
      </c>
      <c r="G178" s="42">
        <f t="shared" si="19"/>
        <v>208.20988436070331</v>
      </c>
      <c r="H178" s="42">
        <f t="shared" si="20"/>
        <v>193.85058199099967</v>
      </c>
      <c r="I178" s="42">
        <f t="shared" si="26"/>
        <v>1712.7873849886687</v>
      </c>
      <c r="J178" s="41">
        <f t="shared" si="21"/>
        <v>1920.9972693493721</v>
      </c>
      <c r="K178" s="41">
        <f t="shared" si="22"/>
        <v>1902.7110400507149</v>
      </c>
      <c r="L178" s="23">
        <f t="shared" si="23"/>
        <v>1</v>
      </c>
      <c r="M178" s="41">
        <f>SUM(J$32:J178)-SUM(K$32:K178)</f>
        <v>2669.7894776037429</v>
      </c>
      <c r="N178" s="23"/>
      <c r="O178" s="23"/>
      <c r="P178" s="23"/>
      <c r="Q178" s="23"/>
    </row>
    <row r="179" spans="4:17" hidden="1" x14ac:dyDescent="0.25">
      <c r="D179" s="41" t="str">
        <f t="shared" si="18"/>
        <v/>
      </c>
      <c r="E179" s="23">
        <f t="shared" si="24"/>
        <v>147</v>
      </c>
      <c r="F179" s="41">
        <f t="shared" si="25"/>
        <v>168883.98404837659</v>
      </c>
      <c r="G179" s="42">
        <f t="shared" si="19"/>
        <v>206.14026627050865</v>
      </c>
      <c r="H179" s="42">
        <f t="shared" si="20"/>
        <v>191.9236961828874</v>
      </c>
      <c r="I179" s="42">
        <f t="shared" si="26"/>
        <v>1714.8570030788635</v>
      </c>
      <c r="J179" s="41">
        <f t="shared" si="21"/>
        <v>1920.9972693493721</v>
      </c>
      <c r="K179" s="41">
        <f t="shared" si="22"/>
        <v>1902.7110400507149</v>
      </c>
      <c r="L179" s="23">
        <f t="shared" si="23"/>
        <v>1</v>
      </c>
      <c r="M179" s="41">
        <f>SUM(J$32:J179)-SUM(K$32:K179)</f>
        <v>2688.0757069023675</v>
      </c>
      <c r="N179" s="23"/>
      <c r="O179" s="23"/>
      <c r="P179" s="23"/>
      <c r="Q179" s="23"/>
    </row>
    <row r="180" spans="4:17" hidden="1" x14ac:dyDescent="0.25">
      <c r="D180" s="41" t="str">
        <f t="shared" si="18"/>
        <v/>
      </c>
      <c r="E180" s="23">
        <f t="shared" si="24"/>
        <v>148</v>
      </c>
      <c r="F180" s="41">
        <f t="shared" si="25"/>
        <v>167167.05492641899</v>
      </c>
      <c r="G180" s="42">
        <f t="shared" si="19"/>
        <v>204.06814739178841</v>
      </c>
      <c r="H180" s="42">
        <f t="shared" si="20"/>
        <v>189.99448205442368</v>
      </c>
      <c r="I180" s="42">
        <f t="shared" si="26"/>
        <v>1716.9291219575837</v>
      </c>
      <c r="J180" s="41">
        <f t="shared" si="21"/>
        <v>1920.9972693493721</v>
      </c>
      <c r="K180" s="41">
        <f t="shared" si="22"/>
        <v>1902.7110400507149</v>
      </c>
      <c r="L180" s="23">
        <f t="shared" si="23"/>
        <v>1</v>
      </c>
      <c r="M180" s="41">
        <f>SUM(J$32:J180)-SUM(K$32:K180)</f>
        <v>2706.3619362009922</v>
      </c>
      <c r="N180" s="23"/>
      <c r="O180" s="23"/>
      <c r="P180" s="23"/>
      <c r="Q180" s="23"/>
    </row>
    <row r="181" spans="4:17" hidden="1" x14ac:dyDescent="0.25">
      <c r="D181" s="41" t="str">
        <f t="shared" si="18"/>
        <v/>
      </c>
      <c r="E181" s="23">
        <f t="shared" si="24"/>
        <v>149</v>
      </c>
      <c r="F181" s="41">
        <f t="shared" si="25"/>
        <v>165448.05118177237</v>
      </c>
      <c r="G181" s="42">
        <f t="shared" si="19"/>
        <v>201.9935247027563</v>
      </c>
      <c r="H181" s="42">
        <f t="shared" si="20"/>
        <v>188.06293679222139</v>
      </c>
      <c r="I181" s="42">
        <f t="shared" si="26"/>
        <v>1719.0037446466158</v>
      </c>
      <c r="J181" s="41">
        <f t="shared" si="21"/>
        <v>1920.9972693493721</v>
      </c>
      <c r="K181" s="41">
        <f t="shared" si="22"/>
        <v>1902.7110400507149</v>
      </c>
      <c r="L181" s="23">
        <f t="shared" si="23"/>
        <v>1</v>
      </c>
      <c r="M181" s="41">
        <f>SUM(J$32:J181)-SUM(K$32:K181)</f>
        <v>2724.6481654996169</v>
      </c>
      <c r="N181" s="23"/>
      <c r="O181" s="23"/>
      <c r="P181" s="23"/>
      <c r="Q181" s="23"/>
    </row>
    <row r="182" spans="4:17" hidden="1" x14ac:dyDescent="0.25">
      <c r="D182" s="41" t="str">
        <f t="shared" si="18"/>
        <v/>
      </c>
      <c r="E182" s="23">
        <f t="shared" si="24"/>
        <v>150</v>
      </c>
      <c r="F182" s="41">
        <f t="shared" si="25"/>
        <v>163726.97030760098</v>
      </c>
      <c r="G182" s="42">
        <f t="shared" si="19"/>
        <v>199.91639517797498</v>
      </c>
      <c r="H182" s="42">
        <f t="shared" si="20"/>
        <v>186.12905757949395</v>
      </c>
      <c r="I182" s="42">
        <f t="shared" si="26"/>
        <v>1721.0808741713972</v>
      </c>
      <c r="J182" s="41">
        <f t="shared" si="21"/>
        <v>1920.9972693493721</v>
      </c>
      <c r="K182" s="41">
        <f t="shared" si="22"/>
        <v>1902.7110400507149</v>
      </c>
      <c r="L182" s="23">
        <f t="shared" si="23"/>
        <v>1</v>
      </c>
      <c r="M182" s="41">
        <f>SUM(J$32:J182)-SUM(K$32:K182)</f>
        <v>2742.9343947982416</v>
      </c>
      <c r="N182" s="23"/>
      <c r="O182" s="23"/>
      <c r="P182" s="23"/>
      <c r="Q182" s="23"/>
    </row>
    <row r="183" spans="4:17" hidden="1" x14ac:dyDescent="0.25">
      <c r="D183" s="41" t="str">
        <f t="shared" si="18"/>
        <v/>
      </c>
      <c r="E183" s="23">
        <f t="shared" si="24"/>
        <v>151</v>
      </c>
      <c r="F183" s="41">
        <f t="shared" si="25"/>
        <v>162003.80979403996</v>
      </c>
      <c r="G183" s="42">
        <f t="shared" si="19"/>
        <v>197.83675578835118</v>
      </c>
      <c r="H183" s="42">
        <f t="shared" si="20"/>
        <v>184.19284159605112</v>
      </c>
      <c r="I183" s="42">
        <f t="shared" si="26"/>
        <v>1723.1605135610209</v>
      </c>
      <c r="J183" s="41">
        <f t="shared" si="21"/>
        <v>1920.9972693493721</v>
      </c>
      <c r="K183" s="41">
        <f t="shared" si="22"/>
        <v>1902.7110400507149</v>
      </c>
      <c r="L183" s="23">
        <f t="shared" si="23"/>
        <v>1</v>
      </c>
      <c r="M183" s="41">
        <f>SUM(J$32:J183)-SUM(K$32:K183)</f>
        <v>2761.2206240968662</v>
      </c>
      <c r="N183" s="23"/>
      <c r="O183" s="23"/>
      <c r="P183" s="23"/>
      <c r="Q183" s="23"/>
    </row>
    <row r="184" spans="4:17" hidden="1" x14ac:dyDescent="0.25">
      <c r="D184" s="41" t="str">
        <f t="shared" si="18"/>
        <v/>
      </c>
      <c r="E184" s="23">
        <f t="shared" si="24"/>
        <v>152</v>
      </c>
      <c r="F184" s="41">
        <f t="shared" si="25"/>
        <v>160278.56712819173</v>
      </c>
      <c r="G184" s="42">
        <f t="shared" si="19"/>
        <v>195.75460350113164</v>
      </c>
      <c r="H184" s="42">
        <f t="shared" si="20"/>
        <v>182.25428601829495</v>
      </c>
      <c r="I184" s="42">
        <f t="shared" si="26"/>
        <v>1725.2426658482404</v>
      </c>
      <c r="J184" s="41">
        <f t="shared" si="21"/>
        <v>1920.9972693493721</v>
      </c>
      <c r="K184" s="41">
        <f t="shared" si="22"/>
        <v>1902.7110400507149</v>
      </c>
      <c r="L184" s="23">
        <f t="shared" si="23"/>
        <v>1</v>
      </c>
      <c r="M184" s="41">
        <f>SUM(J$32:J184)-SUM(K$32:K184)</f>
        <v>2779.5068533954909</v>
      </c>
      <c r="N184" s="23"/>
      <c r="O184" s="23"/>
      <c r="P184" s="23"/>
      <c r="Q184" s="23"/>
    </row>
    <row r="185" spans="4:17" hidden="1" x14ac:dyDescent="0.25">
      <c r="D185" s="41" t="str">
        <f t="shared" si="18"/>
        <v/>
      </c>
      <c r="E185" s="23">
        <f t="shared" si="24"/>
        <v>153</v>
      </c>
      <c r="F185" s="41">
        <f t="shared" si="25"/>
        <v>158551.23979412226</v>
      </c>
      <c r="G185" s="42">
        <f t="shared" si="19"/>
        <v>193.66993527989837</v>
      </c>
      <c r="H185" s="42">
        <f t="shared" si="20"/>
        <v>180.31338801921572</v>
      </c>
      <c r="I185" s="42">
        <f t="shared" si="26"/>
        <v>1727.3273340694736</v>
      </c>
      <c r="J185" s="41">
        <f t="shared" si="21"/>
        <v>1920.9972693493721</v>
      </c>
      <c r="K185" s="41">
        <f t="shared" si="22"/>
        <v>1902.7110400507149</v>
      </c>
      <c r="L185" s="23">
        <f t="shared" si="23"/>
        <v>1</v>
      </c>
      <c r="M185" s="41">
        <f>SUM(J$32:J185)-SUM(K$32:K185)</f>
        <v>2797.7930826941156</v>
      </c>
      <c r="N185" s="23"/>
      <c r="O185" s="23"/>
      <c r="P185" s="23"/>
      <c r="Q185" s="23"/>
    </row>
    <row r="186" spans="4:17" hidden="1" x14ac:dyDescent="0.25">
      <c r="D186" s="41" t="str">
        <f t="shared" si="18"/>
        <v/>
      </c>
      <c r="E186" s="23">
        <f t="shared" si="24"/>
        <v>154</v>
      </c>
      <c r="F186" s="41">
        <f t="shared" si="25"/>
        <v>156821.82527285744</v>
      </c>
      <c r="G186" s="42">
        <f t="shared" si="19"/>
        <v>191.5827480845644</v>
      </c>
      <c r="H186" s="42">
        <f t="shared" si="20"/>
        <v>178.37014476838758</v>
      </c>
      <c r="I186" s="42">
        <f t="shared" si="26"/>
        <v>1729.4145212648077</v>
      </c>
      <c r="J186" s="41">
        <f t="shared" si="21"/>
        <v>1920.9972693493721</v>
      </c>
      <c r="K186" s="41">
        <f t="shared" si="22"/>
        <v>1902.7110400507149</v>
      </c>
      <c r="L186" s="23">
        <f t="shared" si="23"/>
        <v>1</v>
      </c>
      <c r="M186" s="41">
        <f>SUM(J$32:J186)-SUM(K$32:K186)</f>
        <v>2816.0793119927403</v>
      </c>
      <c r="N186" s="23"/>
      <c r="O186" s="23"/>
      <c r="P186" s="23"/>
      <c r="Q186" s="23"/>
    </row>
    <row r="187" spans="4:17" hidden="1" x14ac:dyDescent="0.25">
      <c r="D187" s="41" t="str">
        <f t="shared" si="18"/>
        <v/>
      </c>
      <c r="E187" s="23">
        <f t="shared" si="24"/>
        <v>155</v>
      </c>
      <c r="F187" s="41">
        <f t="shared" si="25"/>
        <v>155090.32104237945</v>
      </c>
      <c r="G187" s="42">
        <f t="shared" si="19"/>
        <v>189.49303887136944</v>
      </c>
      <c r="H187" s="42">
        <f t="shared" si="20"/>
        <v>176.42455343196465</v>
      </c>
      <c r="I187" s="42">
        <f t="shared" si="26"/>
        <v>1731.5042304780027</v>
      </c>
      <c r="J187" s="41">
        <f t="shared" si="21"/>
        <v>1920.9972693493721</v>
      </c>
      <c r="K187" s="41">
        <f t="shared" si="22"/>
        <v>1902.7110400507149</v>
      </c>
      <c r="L187" s="23">
        <f t="shared" si="23"/>
        <v>1</v>
      </c>
      <c r="M187" s="41">
        <f>SUM(J$32:J187)-SUM(K$32:K187)</f>
        <v>2834.3655412913649</v>
      </c>
      <c r="N187" s="23"/>
      <c r="O187" s="23"/>
      <c r="P187" s="23"/>
      <c r="Q187" s="23"/>
    </row>
    <row r="188" spans="4:17" hidden="1" x14ac:dyDescent="0.25">
      <c r="D188" s="41" t="str">
        <f t="shared" si="18"/>
        <v/>
      </c>
      <c r="E188" s="23">
        <f t="shared" si="24"/>
        <v>156</v>
      </c>
      <c r="F188" s="41">
        <f t="shared" si="25"/>
        <v>153356.72457762295</v>
      </c>
      <c r="G188" s="42">
        <f t="shared" si="19"/>
        <v>187.40080459287518</v>
      </c>
      <c r="H188" s="42">
        <f t="shared" si="20"/>
        <v>174.47661117267691</v>
      </c>
      <c r="I188" s="42">
        <f t="shared" si="26"/>
        <v>1733.596464756497</v>
      </c>
      <c r="J188" s="41">
        <f t="shared" si="21"/>
        <v>1920.9972693493721</v>
      </c>
      <c r="K188" s="41">
        <f t="shared" si="22"/>
        <v>1902.7110400507149</v>
      </c>
      <c r="L188" s="23">
        <f t="shared" si="23"/>
        <v>1</v>
      </c>
      <c r="M188" s="41">
        <f>SUM(J$32:J188)-SUM(K$32:K188)</f>
        <v>2852.6517705899896</v>
      </c>
      <c r="N188" s="23"/>
      <c r="O188" s="23"/>
      <c r="P188" s="23"/>
      <c r="Q188" s="23"/>
    </row>
    <row r="189" spans="4:17" hidden="1" x14ac:dyDescent="0.25">
      <c r="D189" s="41" t="str">
        <f t="shared" si="18"/>
        <v/>
      </c>
      <c r="E189" s="23">
        <f t="shared" si="24"/>
        <v>157</v>
      </c>
      <c r="F189" s="41">
        <f t="shared" si="25"/>
        <v>151621.03335047155</v>
      </c>
      <c r="G189" s="42">
        <f t="shared" si="19"/>
        <v>185.30604219796109</v>
      </c>
      <c r="H189" s="42">
        <f t="shared" si="20"/>
        <v>172.52631514982582</v>
      </c>
      <c r="I189" s="42">
        <f t="shared" si="26"/>
        <v>1735.6912271514111</v>
      </c>
      <c r="J189" s="41">
        <f t="shared" si="21"/>
        <v>1920.9972693493721</v>
      </c>
      <c r="K189" s="41">
        <f t="shared" si="22"/>
        <v>1902.7110400507149</v>
      </c>
      <c r="L189" s="23">
        <f t="shared" si="23"/>
        <v>1</v>
      </c>
      <c r="M189" s="41">
        <f>SUM(J$32:J189)-SUM(K$32:K189)</f>
        <v>2870.9379998886143</v>
      </c>
      <c r="N189" s="23"/>
      <c r="O189" s="23"/>
      <c r="P189" s="23"/>
      <c r="Q189" s="23"/>
    </row>
    <row r="190" spans="4:17" hidden="1" x14ac:dyDescent="0.25">
      <c r="D190" s="41" t="str">
        <f t="shared" si="18"/>
        <v/>
      </c>
      <c r="E190" s="23">
        <f t="shared" si="24"/>
        <v>158</v>
      </c>
      <c r="F190" s="41">
        <f t="shared" si="25"/>
        <v>149883.244829754</v>
      </c>
      <c r="G190" s="42">
        <f t="shared" si="19"/>
        <v>183.20874863181982</v>
      </c>
      <c r="H190" s="42">
        <f t="shared" si="20"/>
        <v>170.57366251928053</v>
      </c>
      <c r="I190" s="42">
        <f t="shared" si="26"/>
        <v>1737.7885207175523</v>
      </c>
      <c r="J190" s="41">
        <f t="shared" si="21"/>
        <v>1920.9972693493721</v>
      </c>
      <c r="K190" s="41">
        <f t="shared" si="22"/>
        <v>1902.7110400507149</v>
      </c>
      <c r="L190" s="23">
        <f t="shared" si="23"/>
        <v>1</v>
      </c>
      <c r="M190" s="41">
        <f>SUM(J$32:J190)-SUM(K$32:K190)</f>
        <v>2889.224229187239</v>
      </c>
      <c r="N190" s="23"/>
      <c r="O190" s="23"/>
      <c r="P190" s="23"/>
      <c r="Q190" s="23"/>
    </row>
    <row r="191" spans="4:17" hidden="1" x14ac:dyDescent="0.25">
      <c r="D191" s="41" t="str">
        <f t="shared" si="18"/>
        <v/>
      </c>
      <c r="E191" s="23">
        <f t="shared" si="24"/>
        <v>159</v>
      </c>
      <c r="F191" s="41">
        <f t="shared" si="25"/>
        <v>148143.35648124057</v>
      </c>
      <c r="G191" s="42">
        <f t="shared" si="19"/>
        <v>181.10892083595274</v>
      </c>
      <c r="H191" s="42">
        <f t="shared" si="20"/>
        <v>168.61865043347328</v>
      </c>
      <c r="I191" s="42">
        <f t="shared" si="26"/>
        <v>1739.8883485134193</v>
      </c>
      <c r="J191" s="41">
        <f t="shared" si="21"/>
        <v>1920.9972693493721</v>
      </c>
      <c r="K191" s="41">
        <f t="shared" si="22"/>
        <v>1902.7110400507149</v>
      </c>
      <c r="L191" s="23">
        <f t="shared" si="23"/>
        <v>1</v>
      </c>
      <c r="M191" s="41">
        <f>SUM(J$32:J191)-SUM(K$32:K191)</f>
        <v>2907.5104584858636</v>
      </c>
      <c r="N191" s="23"/>
      <c r="O191" s="23"/>
      <c r="P191" s="23"/>
      <c r="Q191" s="23"/>
    </row>
    <row r="192" spans="4:17" hidden="1" x14ac:dyDescent="0.25">
      <c r="D192" s="41" t="str">
        <f t="shared" si="18"/>
        <v/>
      </c>
      <c r="E192" s="23">
        <f t="shared" si="24"/>
        <v>160</v>
      </c>
      <c r="F192" s="41">
        <f t="shared" si="25"/>
        <v>146401.36576763936</v>
      </c>
      <c r="G192" s="42">
        <f t="shared" si="19"/>
        <v>179.00655574816571</v>
      </c>
      <c r="H192" s="42">
        <f t="shared" si="20"/>
        <v>166.66127604139567</v>
      </c>
      <c r="I192" s="42">
        <f t="shared" si="26"/>
        <v>1741.9907136012064</v>
      </c>
      <c r="J192" s="41">
        <f t="shared" si="21"/>
        <v>1920.9972693493721</v>
      </c>
      <c r="K192" s="41">
        <f t="shared" si="22"/>
        <v>1902.7110400507149</v>
      </c>
      <c r="L192" s="23">
        <f t="shared" si="23"/>
        <v>1</v>
      </c>
      <c r="M192" s="41">
        <f>SUM(J$32:J192)-SUM(K$32:K192)</f>
        <v>2925.7966877844883</v>
      </c>
      <c r="N192" s="23"/>
      <c r="O192" s="23"/>
      <c r="P192" s="23"/>
      <c r="Q192" s="23"/>
    </row>
    <row r="193" spans="4:17" hidden="1" x14ac:dyDescent="0.25">
      <c r="D193" s="41" t="str">
        <f t="shared" si="18"/>
        <v/>
      </c>
      <c r="E193" s="23">
        <f t="shared" si="24"/>
        <v>161</v>
      </c>
      <c r="F193" s="41">
        <f t="shared" si="25"/>
        <v>144657.27014859256</v>
      </c>
      <c r="G193" s="42">
        <f t="shared" si="19"/>
        <v>176.90165030256424</v>
      </c>
      <c r="H193" s="42">
        <f t="shared" si="20"/>
        <v>164.70153648859431</v>
      </c>
      <c r="I193" s="42">
        <f t="shared" si="26"/>
        <v>1744.0956190468078</v>
      </c>
      <c r="J193" s="41">
        <f t="shared" si="21"/>
        <v>1920.9972693493721</v>
      </c>
      <c r="K193" s="41">
        <f t="shared" si="22"/>
        <v>1902.7110400507149</v>
      </c>
      <c r="L193" s="23">
        <f t="shared" si="23"/>
        <v>1</v>
      </c>
      <c r="M193" s="41">
        <f>SUM(J$32:J193)-SUM(K$32:K193)</f>
        <v>2944.082917083113</v>
      </c>
      <c r="N193" s="23"/>
      <c r="O193" s="23"/>
      <c r="P193" s="23"/>
      <c r="Q193" s="23"/>
    </row>
    <row r="194" spans="4:17" hidden="1" x14ac:dyDescent="0.25">
      <c r="D194" s="41" t="str">
        <f t="shared" si="18"/>
        <v/>
      </c>
      <c r="E194" s="23">
        <f t="shared" si="24"/>
        <v>162</v>
      </c>
      <c r="F194" s="41">
        <f t="shared" si="25"/>
        <v>142911.06708067274</v>
      </c>
      <c r="G194" s="42">
        <f t="shared" si="19"/>
        <v>174.79420142954936</v>
      </c>
      <c r="H194" s="42">
        <f t="shared" si="20"/>
        <v>162.73942891716666</v>
      </c>
      <c r="I194" s="42">
        <f t="shared" si="26"/>
        <v>1746.2030679198228</v>
      </c>
      <c r="J194" s="41">
        <f t="shared" si="21"/>
        <v>1920.9972693493721</v>
      </c>
      <c r="K194" s="41">
        <f t="shared" si="22"/>
        <v>1902.7110400507149</v>
      </c>
      <c r="L194" s="23">
        <f t="shared" si="23"/>
        <v>1</v>
      </c>
      <c r="M194" s="41">
        <f>SUM(J$32:J194)-SUM(K$32:K194)</f>
        <v>2962.3691463817377</v>
      </c>
      <c r="N194" s="23"/>
      <c r="O194" s="23"/>
      <c r="P194" s="23"/>
      <c r="Q194" s="23"/>
    </row>
    <row r="195" spans="4:17" hidden="1" x14ac:dyDescent="0.25">
      <c r="D195" s="41" t="str">
        <f t="shared" si="18"/>
        <v/>
      </c>
      <c r="E195" s="23">
        <f t="shared" si="24"/>
        <v>163</v>
      </c>
      <c r="F195" s="41">
        <f t="shared" si="25"/>
        <v>141162.75401737919</v>
      </c>
      <c r="G195" s="42">
        <f t="shared" si="19"/>
        <v>172.68420605581289</v>
      </c>
      <c r="H195" s="42">
        <f t="shared" si="20"/>
        <v>160.77495046575686</v>
      </c>
      <c r="I195" s="42">
        <f t="shared" si="26"/>
        <v>1748.3130632935593</v>
      </c>
      <c r="J195" s="41">
        <f t="shared" si="21"/>
        <v>1920.9972693493721</v>
      </c>
      <c r="K195" s="41">
        <f t="shared" si="22"/>
        <v>1902.7110400507149</v>
      </c>
      <c r="L195" s="23">
        <f t="shared" si="23"/>
        <v>1</v>
      </c>
      <c r="M195" s="41">
        <f>SUM(J$32:J195)-SUM(K$32:K195)</f>
        <v>2980.6553756803623</v>
      </c>
      <c r="N195" s="23"/>
      <c r="O195" s="23"/>
      <c r="P195" s="23"/>
      <c r="Q195" s="23"/>
    </row>
    <row r="196" spans="4:17" hidden="1" x14ac:dyDescent="0.25">
      <c r="D196" s="41" t="str">
        <f t="shared" si="18"/>
        <v/>
      </c>
      <c r="E196" s="23">
        <f t="shared" si="24"/>
        <v>164</v>
      </c>
      <c r="F196" s="41">
        <f t="shared" si="25"/>
        <v>139412.32840913415</v>
      </c>
      <c r="G196" s="42">
        <f t="shared" si="19"/>
        <v>170.5716611043332</v>
      </c>
      <c r="H196" s="42">
        <f t="shared" si="20"/>
        <v>158.80809826955161</v>
      </c>
      <c r="I196" s="42">
        <f t="shared" si="26"/>
        <v>1750.4256082450388</v>
      </c>
      <c r="J196" s="41">
        <f t="shared" si="21"/>
        <v>1920.9972693493721</v>
      </c>
      <c r="K196" s="41">
        <f t="shared" si="22"/>
        <v>1902.7110400507149</v>
      </c>
      <c r="L196" s="23">
        <f t="shared" si="23"/>
        <v>1</v>
      </c>
      <c r="M196" s="41">
        <f>SUM(J$32:J196)-SUM(K$32:K196)</f>
        <v>2998.941604978987</v>
      </c>
      <c r="N196" s="23"/>
      <c r="O196" s="23"/>
      <c r="P196" s="23"/>
      <c r="Q196" s="23"/>
    </row>
    <row r="197" spans="4:17" hidden="1" x14ac:dyDescent="0.25">
      <c r="D197" s="41" t="str">
        <f t="shared" si="18"/>
        <v/>
      </c>
      <c r="E197" s="23">
        <f t="shared" si="24"/>
        <v>165</v>
      </c>
      <c r="F197" s="41">
        <f t="shared" si="25"/>
        <v>137659.78770327914</v>
      </c>
      <c r="G197" s="42">
        <f t="shared" si="19"/>
        <v>168.45656349437044</v>
      </c>
      <c r="H197" s="42">
        <f t="shared" si="20"/>
        <v>156.83886946027593</v>
      </c>
      <c r="I197" s="42">
        <f t="shared" si="26"/>
        <v>1752.5407058550018</v>
      </c>
      <c r="J197" s="41">
        <f t="shared" si="21"/>
        <v>1920.9972693493721</v>
      </c>
      <c r="K197" s="41">
        <f t="shared" si="22"/>
        <v>1902.7110400507149</v>
      </c>
      <c r="L197" s="23">
        <f t="shared" si="23"/>
        <v>1</v>
      </c>
      <c r="M197" s="41">
        <f>SUM(J$32:J197)-SUM(K$32:K197)</f>
        <v>3017.2278342776117</v>
      </c>
      <c r="N197" s="23"/>
      <c r="O197" s="23"/>
      <c r="P197" s="23"/>
      <c r="Q197" s="23"/>
    </row>
    <row r="198" spans="4:17" hidden="1" x14ac:dyDescent="0.25">
      <c r="D198" s="41" t="str">
        <f t="shared" si="18"/>
        <v/>
      </c>
      <c r="E198" s="23">
        <f t="shared" si="24"/>
        <v>166</v>
      </c>
      <c r="F198" s="41">
        <f t="shared" si="25"/>
        <v>135905.12934407123</v>
      </c>
      <c r="G198" s="42">
        <f t="shared" si="19"/>
        <v>166.33891014146232</v>
      </c>
      <c r="H198" s="42">
        <f t="shared" si="20"/>
        <v>154.86726116618905</v>
      </c>
      <c r="I198" s="42">
        <f t="shared" si="26"/>
        <v>1754.6583592079098</v>
      </c>
      <c r="J198" s="41">
        <f t="shared" si="21"/>
        <v>1920.9972693493721</v>
      </c>
      <c r="K198" s="41">
        <f t="shared" si="22"/>
        <v>1902.7110400507149</v>
      </c>
      <c r="L198" s="23">
        <f t="shared" si="23"/>
        <v>1</v>
      </c>
      <c r="M198" s="41">
        <f>SUM(J$32:J198)-SUM(K$32:K198)</f>
        <v>3035.5140635762364</v>
      </c>
      <c r="N198" s="23"/>
      <c r="O198" s="23"/>
      <c r="P198" s="23"/>
      <c r="Q198" s="23"/>
    </row>
    <row r="199" spans="4:17" hidden="1" x14ac:dyDescent="0.25">
      <c r="D199" s="41" t="str">
        <f t="shared" si="18"/>
        <v/>
      </c>
      <c r="E199" s="23">
        <f t="shared" si="24"/>
        <v>167</v>
      </c>
      <c r="F199" s="41">
        <f t="shared" si="25"/>
        <v>134148.35077267929</v>
      </c>
      <c r="G199" s="42">
        <f t="shared" si="19"/>
        <v>164.21869795741941</v>
      </c>
      <c r="H199" s="42">
        <f t="shared" si="20"/>
        <v>152.89327051208014</v>
      </c>
      <c r="I199" s="42">
        <f t="shared" si="26"/>
        <v>1756.7785713919527</v>
      </c>
      <c r="J199" s="41">
        <f t="shared" si="21"/>
        <v>1920.9972693493721</v>
      </c>
      <c r="K199" s="41">
        <f t="shared" si="22"/>
        <v>1902.7110400507149</v>
      </c>
      <c r="L199" s="23">
        <f t="shared" si="23"/>
        <v>1</v>
      </c>
      <c r="M199" s="41">
        <f>SUM(J$32:J199)-SUM(K$32:K199)</f>
        <v>3053.800292874861</v>
      </c>
      <c r="N199" s="23"/>
      <c r="O199" s="23"/>
      <c r="P199" s="23"/>
      <c r="Q199" s="23"/>
    </row>
    <row r="200" spans="4:17" hidden="1" x14ac:dyDescent="0.25">
      <c r="D200" s="41" t="str">
        <f t="shared" si="18"/>
        <v/>
      </c>
      <c r="E200" s="23">
        <f t="shared" si="24"/>
        <v>168</v>
      </c>
      <c r="F200" s="41">
        <f t="shared" si="25"/>
        <v>132389.44942718023</v>
      </c>
      <c r="G200" s="42">
        <f t="shared" si="19"/>
        <v>162.09592385032082</v>
      </c>
      <c r="H200" s="42">
        <f t="shared" si="20"/>
        <v>150.91689461926421</v>
      </c>
      <c r="I200" s="42">
        <f t="shared" si="26"/>
        <v>1758.9013454990513</v>
      </c>
      <c r="J200" s="41">
        <f t="shared" si="21"/>
        <v>1920.9972693493721</v>
      </c>
      <c r="K200" s="41">
        <f t="shared" si="22"/>
        <v>1902.7110400507149</v>
      </c>
      <c r="L200" s="23">
        <f t="shared" si="23"/>
        <v>1</v>
      </c>
      <c r="M200" s="41">
        <f>SUM(J$32:J200)-SUM(K$32:K200)</f>
        <v>3072.0865221734857</v>
      </c>
      <c r="N200" s="23"/>
      <c r="O200" s="23"/>
      <c r="P200" s="23"/>
      <c r="Q200" s="23"/>
    </row>
    <row r="201" spans="4:17" hidden="1" x14ac:dyDescent="0.25">
      <c r="D201" s="41" t="str">
        <f t="shared" si="18"/>
        <v/>
      </c>
      <c r="E201" s="23">
        <f t="shared" si="24"/>
        <v>169</v>
      </c>
      <c r="F201" s="41">
        <f t="shared" si="25"/>
        <v>130628.42274255537</v>
      </c>
      <c r="G201" s="42">
        <f t="shared" si="19"/>
        <v>159.97058472450945</v>
      </c>
      <c r="H201" s="42">
        <f t="shared" si="20"/>
        <v>148.93813060557775</v>
      </c>
      <c r="I201" s="42">
        <f t="shared" si="26"/>
        <v>1761.0266846248626</v>
      </c>
      <c r="J201" s="41">
        <f t="shared" si="21"/>
        <v>1920.9972693493721</v>
      </c>
      <c r="K201" s="41">
        <f t="shared" si="22"/>
        <v>1902.7110400507149</v>
      </c>
      <c r="L201" s="23">
        <f t="shared" si="23"/>
        <v>1</v>
      </c>
      <c r="M201" s="41">
        <f>SUM(J$32:J201)-SUM(K$32:K201)</f>
        <v>3090.3727514721104</v>
      </c>
      <c r="N201" s="23"/>
      <c r="O201" s="23"/>
      <c r="P201" s="23"/>
      <c r="Q201" s="23"/>
    </row>
    <row r="202" spans="4:17" hidden="1" x14ac:dyDescent="0.25">
      <c r="D202" s="41" t="str">
        <f t="shared" si="18"/>
        <v/>
      </c>
      <c r="E202" s="23">
        <f t="shared" si="24"/>
        <v>170</v>
      </c>
      <c r="F202" s="41">
        <f t="shared" si="25"/>
        <v>128865.26815068658</v>
      </c>
      <c r="G202" s="42">
        <f t="shared" si="19"/>
        <v>157.84267748058775</v>
      </c>
      <c r="H202" s="42">
        <f t="shared" si="20"/>
        <v>146.95697558537481</v>
      </c>
      <c r="I202" s="42">
        <f t="shared" si="26"/>
        <v>1763.1545918687843</v>
      </c>
      <c r="J202" s="41">
        <f t="shared" si="21"/>
        <v>1920.9972693493721</v>
      </c>
      <c r="K202" s="41">
        <f t="shared" si="22"/>
        <v>1902.7110400507149</v>
      </c>
      <c r="L202" s="23">
        <f t="shared" si="23"/>
        <v>1</v>
      </c>
      <c r="M202" s="41">
        <f>SUM(J$32:J202)-SUM(K$32:K202)</f>
        <v>3108.6589807707351</v>
      </c>
      <c r="N202" s="23"/>
      <c r="O202" s="23"/>
      <c r="P202" s="23"/>
      <c r="Q202" s="23"/>
    </row>
    <row r="203" spans="4:17" hidden="1" x14ac:dyDescent="0.25">
      <c r="D203" s="41" t="str">
        <f t="shared" si="18"/>
        <v/>
      </c>
      <c r="E203" s="23">
        <f t="shared" si="24"/>
        <v>171</v>
      </c>
      <c r="F203" s="41">
        <f t="shared" si="25"/>
        <v>127099.98308035261</v>
      </c>
      <c r="G203" s="42">
        <f t="shared" si="19"/>
        <v>155.71219901541295</v>
      </c>
      <c r="H203" s="42">
        <f t="shared" si="20"/>
        <v>144.97342666952241</v>
      </c>
      <c r="I203" s="42">
        <f t="shared" si="26"/>
        <v>1765.2850703339591</v>
      </c>
      <c r="J203" s="41">
        <f t="shared" si="21"/>
        <v>1920.9972693493721</v>
      </c>
      <c r="K203" s="41">
        <f t="shared" si="22"/>
        <v>1902.7110400507149</v>
      </c>
      <c r="L203" s="23">
        <f t="shared" si="23"/>
        <v>1</v>
      </c>
      <c r="M203" s="41">
        <f>SUM(J$32:J203)-SUM(K$32:K203)</f>
        <v>3126.9452100693597</v>
      </c>
      <c r="N203" s="23"/>
      <c r="O203" s="23"/>
      <c r="P203" s="23"/>
      <c r="Q203" s="23"/>
    </row>
    <row r="204" spans="4:17" hidden="1" x14ac:dyDescent="0.25">
      <c r="D204" s="41" t="str">
        <f t="shared" si="18"/>
        <v/>
      </c>
      <c r="E204" s="23">
        <f t="shared" si="24"/>
        <v>172</v>
      </c>
      <c r="F204" s="41">
        <f t="shared" si="25"/>
        <v>125332.56495722533</v>
      </c>
      <c r="G204" s="42">
        <f t="shared" si="19"/>
        <v>153.57914622209276</v>
      </c>
      <c r="H204" s="42">
        <f t="shared" si="20"/>
        <v>142.98748096539671</v>
      </c>
      <c r="I204" s="42">
        <f t="shared" si="26"/>
        <v>1767.4181231272794</v>
      </c>
      <c r="J204" s="41">
        <f t="shared" si="21"/>
        <v>1920.9972693493721</v>
      </c>
      <c r="K204" s="41">
        <f t="shared" si="22"/>
        <v>1902.7110400507149</v>
      </c>
      <c r="L204" s="23">
        <f t="shared" si="23"/>
        <v>1</v>
      </c>
      <c r="M204" s="41">
        <f>SUM(J$32:J204)-SUM(K$32:K204)</f>
        <v>3145.2314393679844</v>
      </c>
      <c r="N204" s="23"/>
      <c r="O204" s="23"/>
      <c r="P204" s="23"/>
      <c r="Q204" s="23"/>
    </row>
    <row r="205" spans="4:17" hidden="1" x14ac:dyDescent="0.25">
      <c r="D205" s="41" t="str">
        <f t="shared" si="18"/>
        <v/>
      </c>
      <c r="E205" s="23">
        <f t="shared" si="24"/>
        <v>173</v>
      </c>
      <c r="F205" s="41">
        <f t="shared" si="25"/>
        <v>123563.01120386594</v>
      </c>
      <c r="G205" s="42">
        <f t="shared" si="19"/>
        <v>151.44351598998063</v>
      </c>
      <c r="H205" s="42">
        <f t="shared" si="20"/>
        <v>140.9991355768785</v>
      </c>
      <c r="I205" s="42">
        <f t="shared" si="26"/>
        <v>1769.5537533593915</v>
      </c>
      <c r="J205" s="41">
        <f t="shared" si="21"/>
        <v>1920.9972693493721</v>
      </c>
      <c r="K205" s="41">
        <f t="shared" si="22"/>
        <v>1902.7110400507149</v>
      </c>
      <c r="L205" s="23">
        <f t="shared" si="23"/>
        <v>1</v>
      </c>
      <c r="M205" s="41">
        <f>SUM(J$32:J205)-SUM(K$32:K205)</f>
        <v>3163.5176686666091</v>
      </c>
      <c r="N205" s="23"/>
      <c r="O205" s="23"/>
      <c r="P205" s="23"/>
      <c r="Q205" s="23"/>
    </row>
    <row r="206" spans="4:17" hidden="1" x14ac:dyDescent="0.25">
      <c r="D206" s="41" t="str">
        <f t="shared" si="18"/>
        <v/>
      </c>
      <c r="E206" s="23">
        <f t="shared" si="24"/>
        <v>174</v>
      </c>
      <c r="F206" s="41">
        <f t="shared" si="25"/>
        <v>121791.31923972124</v>
      </c>
      <c r="G206" s="42">
        <f t="shared" si="19"/>
        <v>149.30530520467136</v>
      </c>
      <c r="H206" s="42">
        <f t="shared" si="20"/>
        <v>139.0083876043492</v>
      </c>
      <c r="I206" s="42">
        <f t="shared" si="26"/>
        <v>1771.6919641447007</v>
      </c>
      <c r="J206" s="41">
        <f t="shared" si="21"/>
        <v>1920.9972693493721</v>
      </c>
      <c r="K206" s="41">
        <f t="shared" si="22"/>
        <v>1902.7110400507149</v>
      </c>
      <c r="L206" s="23">
        <f t="shared" si="23"/>
        <v>1</v>
      </c>
      <c r="M206" s="41">
        <f>SUM(J$32:J206)-SUM(K$32:K206)</f>
        <v>3181.8038979652338</v>
      </c>
      <c r="N206" s="23"/>
      <c r="O206" s="23"/>
      <c r="P206" s="23"/>
      <c r="Q206" s="23"/>
    </row>
    <row r="207" spans="4:17" hidden="1" x14ac:dyDescent="0.25">
      <c r="D207" s="41" t="str">
        <f t="shared" si="18"/>
        <v/>
      </c>
      <c r="E207" s="23">
        <f t="shared" si="24"/>
        <v>175</v>
      </c>
      <c r="F207" s="41">
        <f t="shared" si="25"/>
        <v>120017.48648111986</v>
      </c>
      <c r="G207" s="42">
        <f t="shared" si="19"/>
        <v>147.1645107479965</v>
      </c>
      <c r="H207" s="42">
        <f t="shared" si="20"/>
        <v>137.01523414468642</v>
      </c>
      <c r="I207" s="42">
        <f t="shared" si="26"/>
        <v>1773.8327586013756</v>
      </c>
      <c r="J207" s="41">
        <f t="shared" si="21"/>
        <v>1920.9972693493721</v>
      </c>
      <c r="K207" s="41">
        <f t="shared" si="22"/>
        <v>1902.7110400507149</v>
      </c>
      <c r="L207" s="23">
        <f t="shared" si="23"/>
        <v>1</v>
      </c>
      <c r="M207" s="41">
        <f>SUM(J$32:J207)-SUM(K$32:K207)</f>
        <v>3200.0901272638584</v>
      </c>
      <c r="N207" s="23"/>
      <c r="O207" s="23"/>
      <c r="P207" s="23"/>
      <c r="Q207" s="23"/>
    </row>
    <row r="208" spans="4:17" hidden="1" x14ac:dyDescent="0.25">
      <c r="D208" s="41" t="str">
        <f t="shared" si="18"/>
        <v/>
      </c>
      <c r="E208" s="23">
        <f t="shared" si="24"/>
        <v>176</v>
      </c>
      <c r="F208" s="41">
        <f t="shared" si="25"/>
        <v>118241.51034126851</v>
      </c>
      <c r="G208" s="42">
        <f t="shared" si="19"/>
        <v>145.02112949801986</v>
      </c>
      <c r="H208" s="42">
        <f t="shared" si="20"/>
        <v>135.01967229125987</v>
      </c>
      <c r="I208" s="42">
        <f t="shared" si="26"/>
        <v>1775.9761398513522</v>
      </c>
      <c r="J208" s="41">
        <f t="shared" si="21"/>
        <v>1920.9972693493721</v>
      </c>
      <c r="K208" s="41">
        <f t="shared" si="22"/>
        <v>1902.7110400507149</v>
      </c>
      <c r="L208" s="23">
        <f t="shared" si="23"/>
        <v>1</v>
      </c>
      <c r="M208" s="41">
        <f>SUM(J$32:J208)-SUM(K$32:K208)</f>
        <v>3218.3763565624831</v>
      </c>
      <c r="N208" s="23"/>
      <c r="O208" s="23"/>
      <c r="P208" s="23"/>
      <c r="Q208" s="23"/>
    </row>
    <row r="209" spans="4:17" hidden="1" x14ac:dyDescent="0.25">
      <c r="D209" s="41" t="str">
        <f t="shared" si="18"/>
        <v/>
      </c>
      <c r="E209" s="23">
        <f t="shared" si="24"/>
        <v>177</v>
      </c>
      <c r="F209" s="41">
        <f t="shared" si="25"/>
        <v>116463.38823024818</v>
      </c>
      <c r="G209" s="42">
        <f t="shared" si="19"/>
        <v>142.87515832903279</v>
      </c>
      <c r="H209" s="42">
        <f t="shared" si="20"/>
        <v>133.02169913392709</v>
      </c>
      <c r="I209" s="42">
        <f t="shared" si="26"/>
        <v>1778.1221110203394</v>
      </c>
      <c r="J209" s="41">
        <f t="shared" si="21"/>
        <v>1920.9972693493721</v>
      </c>
      <c r="K209" s="41">
        <f t="shared" si="22"/>
        <v>1902.7110400507149</v>
      </c>
      <c r="L209" s="23">
        <f t="shared" si="23"/>
        <v>1</v>
      </c>
      <c r="M209" s="41">
        <f>SUM(J$32:J209)-SUM(K$32:K209)</f>
        <v>3236.6625858611078</v>
      </c>
      <c r="N209" s="23"/>
      <c r="O209" s="23"/>
      <c r="P209" s="23"/>
      <c r="Q209" s="23"/>
    </row>
    <row r="210" spans="4:17" hidden="1" x14ac:dyDescent="0.25">
      <c r="D210" s="41" t="str">
        <f t="shared" si="18"/>
        <v/>
      </c>
      <c r="E210" s="23">
        <f t="shared" si="24"/>
        <v>178</v>
      </c>
      <c r="F210" s="41">
        <f t="shared" si="25"/>
        <v>114683.11755501035</v>
      </c>
      <c r="G210" s="42">
        <f t="shared" si="19"/>
        <v>140.7265941115499</v>
      </c>
      <c r="H210" s="42">
        <f t="shared" si="20"/>
        <v>131.0213117590292</v>
      </c>
      <c r="I210" s="42">
        <f t="shared" si="26"/>
        <v>1780.2706752378222</v>
      </c>
      <c r="J210" s="41">
        <f t="shared" si="21"/>
        <v>1920.9972693493721</v>
      </c>
      <c r="K210" s="41">
        <f t="shared" si="22"/>
        <v>1902.7110400507149</v>
      </c>
      <c r="L210" s="23">
        <f t="shared" si="23"/>
        <v>1</v>
      </c>
      <c r="M210" s="41">
        <f>SUM(J$32:J210)-SUM(K$32:K210)</f>
        <v>3254.9488151597325</v>
      </c>
      <c r="N210" s="23"/>
      <c r="O210" s="23"/>
      <c r="P210" s="23"/>
      <c r="Q210" s="23"/>
    </row>
    <row r="211" spans="4:17" hidden="1" x14ac:dyDescent="0.25">
      <c r="D211" s="41" t="str">
        <f t="shared" si="18"/>
        <v/>
      </c>
      <c r="E211" s="23">
        <f t="shared" si="24"/>
        <v>179</v>
      </c>
      <c r="F211" s="41">
        <f t="shared" si="25"/>
        <v>112900.69571937328</v>
      </c>
      <c r="G211" s="42">
        <f t="shared" si="19"/>
        <v>138.57543371230418</v>
      </c>
      <c r="H211" s="42">
        <f t="shared" si="20"/>
        <v>129.01850724938666</v>
      </c>
      <c r="I211" s="42">
        <f t="shared" si="26"/>
        <v>1782.4218356370679</v>
      </c>
      <c r="J211" s="41">
        <f t="shared" si="21"/>
        <v>1920.9972693493721</v>
      </c>
      <c r="K211" s="41">
        <f t="shared" si="22"/>
        <v>1902.7110400507149</v>
      </c>
      <c r="L211" s="23">
        <f t="shared" si="23"/>
        <v>1</v>
      </c>
      <c r="M211" s="41">
        <f>SUM(J$32:J211)-SUM(K$32:K211)</f>
        <v>3273.2350444583572</v>
      </c>
      <c r="N211" s="23"/>
      <c r="O211" s="23"/>
      <c r="P211" s="23"/>
      <c r="Q211" s="23"/>
    </row>
    <row r="212" spans="4:17" hidden="1" x14ac:dyDescent="0.25">
      <c r="D212" s="41" t="str">
        <f t="shared" si="18"/>
        <v/>
      </c>
      <c r="E212" s="23">
        <f t="shared" si="24"/>
        <v>180</v>
      </c>
      <c r="F212" s="41">
        <f t="shared" si="25"/>
        <v>111116.12012401815</v>
      </c>
      <c r="G212" s="42">
        <f t="shared" si="19"/>
        <v>136.42167399424272</v>
      </c>
      <c r="H212" s="42">
        <f t="shared" si="20"/>
        <v>127.01328268429495</v>
      </c>
      <c r="I212" s="42">
        <f t="shared" si="26"/>
        <v>1784.5755953551293</v>
      </c>
      <c r="J212" s="41">
        <f t="shared" si="21"/>
        <v>1920.9972693493721</v>
      </c>
      <c r="K212" s="41">
        <f t="shared" si="22"/>
        <v>1902.7110400507149</v>
      </c>
      <c r="L212" s="23">
        <f t="shared" si="23"/>
        <v>1</v>
      </c>
      <c r="M212" s="41">
        <f>SUM(J$32:J212)-SUM(K$32:K212)</f>
        <v>3291.5212737569818</v>
      </c>
      <c r="N212" s="23"/>
      <c r="O212" s="23"/>
      <c r="P212" s="23"/>
      <c r="Q212" s="23"/>
    </row>
    <row r="213" spans="4:17" hidden="1" x14ac:dyDescent="0.25">
      <c r="D213" s="41" t="str">
        <f t="shared" si="18"/>
        <v/>
      </c>
      <c r="E213" s="23">
        <f t="shared" si="24"/>
        <v>181</v>
      </c>
      <c r="F213" s="41">
        <f t="shared" si="25"/>
        <v>109329.38816648531</v>
      </c>
      <c r="G213" s="42">
        <f t="shared" si="19"/>
        <v>134.26531181652194</v>
      </c>
      <c r="H213" s="42">
        <f t="shared" si="20"/>
        <v>125.00563513952044</v>
      </c>
      <c r="I213" s="42">
        <f t="shared" si="26"/>
        <v>1786.7319575328502</v>
      </c>
      <c r="J213" s="41">
        <f t="shared" si="21"/>
        <v>1920.9972693493721</v>
      </c>
      <c r="K213" s="41">
        <f t="shared" si="22"/>
        <v>1902.7110400507149</v>
      </c>
      <c r="L213" s="23">
        <f t="shared" si="23"/>
        <v>1</v>
      </c>
      <c r="M213" s="41">
        <f>SUM(J$32:J213)-SUM(K$32:K213)</f>
        <v>3309.8075030556065</v>
      </c>
      <c r="N213" s="23"/>
      <c r="O213" s="23"/>
      <c r="P213" s="23"/>
      <c r="Q213" s="23"/>
    </row>
    <row r="214" spans="4:17" hidden="1" x14ac:dyDescent="0.25">
      <c r="D214" s="41" t="str">
        <f t="shared" si="18"/>
        <v/>
      </c>
      <c r="E214" s="23">
        <f t="shared" si="24"/>
        <v>182</v>
      </c>
      <c r="F214" s="41">
        <f t="shared" si="25"/>
        <v>107540.49724117044</v>
      </c>
      <c r="G214" s="42">
        <f t="shared" si="19"/>
        <v>132.10634403450308</v>
      </c>
      <c r="H214" s="42">
        <f t="shared" si="20"/>
        <v>122.99556168729599</v>
      </c>
      <c r="I214" s="42">
        <f t="shared" si="26"/>
        <v>1788.890925314869</v>
      </c>
      <c r="J214" s="41">
        <f t="shared" si="21"/>
        <v>1920.9972693493721</v>
      </c>
      <c r="K214" s="41">
        <f t="shared" si="22"/>
        <v>1902.7110400507149</v>
      </c>
      <c r="L214" s="23">
        <f t="shared" si="23"/>
        <v>1</v>
      </c>
      <c r="M214" s="41">
        <f>SUM(J$32:J214)-SUM(K$32:K214)</f>
        <v>3328.0937323542312</v>
      </c>
      <c r="N214" s="23"/>
      <c r="O214" s="23"/>
      <c r="P214" s="23"/>
      <c r="Q214" s="23"/>
    </row>
    <row r="215" spans="4:17" hidden="1" x14ac:dyDescent="0.25">
      <c r="D215" s="41" t="str">
        <f t="shared" si="18"/>
        <v/>
      </c>
      <c r="E215" s="23">
        <f t="shared" si="24"/>
        <v>183</v>
      </c>
      <c r="F215" s="41">
        <f t="shared" si="25"/>
        <v>105749.44473932081</v>
      </c>
      <c r="G215" s="42">
        <f t="shared" si="19"/>
        <v>129.94476749974763</v>
      </c>
      <c r="H215" s="42">
        <f t="shared" si="20"/>
        <v>120.98305939631676</v>
      </c>
      <c r="I215" s="42">
        <f t="shared" si="26"/>
        <v>1791.0525018496246</v>
      </c>
      <c r="J215" s="41">
        <f t="shared" si="21"/>
        <v>1920.9972693493721</v>
      </c>
      <c r="K215" s="41">
        <f t="shared" si="22"/>
        <v>1902.7110400507149</v>
      </c>
      <c r="L215" s="23">
        <f t="shared" si="23"/>
        <v>1</v>
      </c>
      <c r="M215" s="41">
        <f>SUM(J$32:J215)-SUM(K$32:K215)</f>
        <v>3346.3799616528559</v>
      </c>
      <c r="N215" s="23"/>
      <c r="O215" s="23"/>
      <c r="P215" s="23"/>
      <c r="Q215" s="23"/>
    </row>
    <row r="216" spans="4:17" hidden="1" x14ac:dyDescent="0.25">
      <c r="D216" s="41" t="str">
        <f t="shared" si="18"/>
        <v/>
      </c>
      <c r="E216" s="23">
        <f t="shared" si="24"/>
        <v>184</v>
      </c>
      <c r="F216" s="41">
        <f t="shared" si="25"/>
        <v>103956.22804903144</v>
      </c>
      <c r="G216" s="42">
        <f t="shared" si="19"/>
        <v>127.78057906001266</v>
      </c>
      <c r="H216" s="42">
        <f t="shared" si="20"/>
        <v>118.96812533173592</v>
      </c>
      <c r="I216" s="42">
        <f t="shared" si="26"/>
        <v>1793.2166902893596</v>
      </c>
      <c r="J216" s="41">
        <f t="shared" si="21"/>
        <v>1920.9972693493721</v>
      </c>
      <c r="K216" s="41">
        <f t="shared" si="22"/>
        <v>1902.7110400507149</v>
      </c>
      <c r="L216" s="23">
        <f t="shared" si="23"/>
        <v>1</v>
      </c>
      <c r="M216" s="41">
        <f>SUM(J$32:J216)-SUM(K$32:K216)</f>
        <v>3364.6661909514805</v>
      </c>
      <c r="N216" s="23"/>
      <c r="O216" s="23"/>
      <c r="P216" s="23"/>
      <c r="Q216" s="23"/>
    </row>
    <row r="217" spans="4:17" hidden="1" x14ac:dyDescent="0.25">
      <c r="D217" s="41" t="str">
        <f t="shared" si="18"/>
        <v/>
      </c>
      <c r="E217" s="23">
        <f t="shared" si="24"/>
        <v>185</v>
      </c>
      <c r="F217" s="41">
        <f t="shared" si="25"/>
        <v>102160.84455524132</v>
      </c>
      <c r="G217" s="42">
        <f t="shared" si="19"/>
        <v>125.61377555924633</v>
      </c>
      <c r="H217" s="42">
        <f t="shared" si="20"/>
        <v>116.9507565551604</v>
      </c>
      <c r="I217" s="42">
        <f t="shared" si="26"/>
        <v>1795.3834937901258</v>
      </c>
      <c r="J217" s="41">
        <f t="shared" si="21"/>
        <v>1920.9972693493721</v>
      </c>
      <c r="K217" s="41">
        <f t="shared" si="22"/>
        <v>1902.7110400507149</v>
      </c>
      <c r="L217" s="23">
        <f t="shared" si="23"/>
        <v>1</v>
      </c>
      <c r="M217" s="41">
        <f>SUM(J$32:J217)-SUM(K$32:K217)</f>
        <v>3382.9524202501052</v>
      </c>
      <c r="N217" s="23"/>
      <c r="O217" s="23"/>
      <c r="P217" s="23"/>
      <c r="Q217" s="23"/>
    </row>
    <row r="218" spans="4:17" hidden="1" x14ac:dyDescent="0.25">
      <c r="D218" s="41" t="str">
        <f t="shared" si="18"/>
        <v/>
      </c>
      <c r="E218" s="23">
        <f t="shared" si="24"/>
        <v>186</v>
      </c>
      <c r="F218" s="41">
        <f t="shared" si="25"/>
        <v>100363.29163972953</v>
      </c>
      <c r="G218" s="42">
        <f t="shared" si="19"/>
        <v>123.44435383758326</v>
      </c>
      <c r="H218" s="42">
        <f t="shared" si="20"/>
        <v>114.93095012464649</v>
      </c>
      <c r="I218" s="42">
        <f t="shared" si="26"/>
        <v>1797.5529155117888</v>
      </c>
      <c r="J218" s="41">
        <f t="shared" si="21"/>
        <v>1920.9972693493721</v>
      </c>
      <c r="K218" s="41">
        <f t="shared" si="22"/>
        <v>1902.7110400507149</v>
      </c>
      <c r="L218" s="23">
        <f t="shared" si="23"/>
        <v>1</v>
      </c>
      <c r="M218" s="41">
        <f>SUM(J$32:J218)-SUM(K$32:K218)</f>
        <v>3401.2386495487299</v>
      </c>
      <c r="N218" s="23"/>
      <c r="O218" s="23"/>
      <c r="P218" s="23"/>
      <c r="Q218" s="23"/>
    </row>
    <row r="219" spans="4:17" hidden="1" x14ac:dyDescent="0.25">
      <c r="D219" s="41" t="str">
        <f t="shared" si="18"/>
        <v/>
      </c>
      <c r="E219" s="23">
        <f t="shared" si="24"/>
        <v>187</v>
      </c>
      <c r="F219" s="41">
        <f t="shared" si="25"/>
        <v>98563.566681111508</v>
      </c>
      <c r="G219" s="42">
        <f t="shared" si="19"/>
        <v>121.27231073133986</v>
      </c>
      <c r="H219" s="42">
        <f t="shared" si="20"/>
        <v>112.90870309469574</v>
      </c>
      <c r="I219" s="42">
        <f t="shared" si="26"/>
        <v>1799.7249586180324</v>
      </c>
      <c r="J219" s="41">
        <f t="shared" si="21"/>
        <v>1920.9972693493721</v>
      </c>
      <c r="K219" s="41">
        <f t="shared" si="22"/>
        <v>1902.7110400507149</v>
      </c>
      <c r="L219" s="23">
        <f t="shared" si="23"/>
        <v>1</v>
      </c>
      <c r="M219" s="41">
        <f>SUM(J$32:J219)-SUM(K$32:K219)</f>
        <v>3419.5248788473546</v>
      </c>
      <c r="N219" s="23"/>
      <c r="O219" s="23"/>
      <c r="P219" s="23"/>
      <c r="Q219" s="23"/>
    </row>
    <row r="220" spans="4:17" hidden="1" x14ac:dyDescent="0.25">
      <c r="D220" s="41" t="str">
        <f t="shared" si="18"/>
        <v/>
      </c>
      <c r="E220" s="23">
        <f t="shared" si="24"/>
        <v>188</v>
      </c>
      <c r="F220" s="41">
        <f t="shared" si="25"/>
        <v>96761.667054835139</v>
      </c>
      <c r="G220" s="42">
        <f t="shared" si="19"/>
        <v>119.09764307300975</v>
      </c>
      <c r="H220" s="42">
        <f t="shared" si="20"/>
        <v>110.88401251625045</v>
      </c>
      <c r="I220" s="42">
        <f t="shared" si="26"/>
        <v>1801.8996262763624</v>
      </c>
      <c r="J220" s="41">
        <f t="shared" si="21"/>
        <v>1920.9972693493721</v>
      </c>
      <c r="K220" s="41">
        <f t="shared" si="22"/>
        <v>1902.7110400507149</v>
      </c>
      <c r="L220" s="23">
        <f t="shared" si="23"/>
        <v>1</v>
      </c>
      <c r="M220" s="41">
        <f>SUM(J$32:J220)-SUM(K$32:K220)</f>
        <v>3437.8111081459792</v>
      </c>
      <c r="N220" s="23"/>
      <c r="O220" s="23"/>
      <c r="P220" s="23"/>
      <c r="Q220" s="23"/>
    </row>
    <row r="221" spans="4:17" hidden="1" x14ac:dyDescent="0.25">
      <c r="D221" s="41" t="str">
        <f t="shared" si="18"/>
        <v/>
      </c>
      <c r="E221" s="23">
        <f t="shared" si="24"/>
        <v>189</v>
      </c>
      <c r="F221" s="41">
        <f t="shared" si="25"/>
        <v>94957.590133177029</v>
      </c>
      <c r="G221" s="42">
        <f t="shared" si="19"/>
        <v>116.92034769125912</v>
      </c>
      <c r="H221" s="42">
        <f t="shared" si="20"/>
        <v>108.85687543668955</v>
      </c>
      <c r="I221" s="42">
        <f t="shared" si="26"/>
        <v>1804.076921658113</v>
      </c>
      <c r="J221" s="41">
        <f t="shared" si="21"/>
        <v>1920.9972693493721</v>
      </c>
      <c r="K221" s="41">
        <f t="shared" si="22"/>
        <v>1902.7110400507149</v>
      </c>
      <c r="L221" s="23">
        <f t="shared" si="23"/>
        <v>1</v>
      </c>
      <c r="M221" s="41">
        <f>SUM(J$32:J221)-SUM(K$32:K221)</f>
        <v>3456.0973374446039</v>
      </c>
      <c r="N221" s="23"/>
      <c r="O221" s="23"/>
      <c r="P221" s="23"/>
      <c r="Q221" s="23"/>
    </row>
    <row r="222" spans="4:17" hidden="1" x14ac:dyDescent="0.25">
      <c r="D222" s="41" t="str">
        <f t="shared" si="18"/>
        <v/>
      </c>
      <c r="E222" s="23">
        <f t="shared" si="24"/>
        <v>190</v>
      </c>
      <c r="F222" s="41">
        <f t="shared" si="25"/>
        <v>93151.333285238579</v>
      </c>
      <c r="G222" s="42">
        <f t="shared" si="19"/>
        <v>114.74042141092225</v>
      </c>
      <c r="H222" s="42">
        <f t="shared" si="20"/>
        <v>106.82728889982417</v>
      </c>
      <c r="I222" s="42">
        <f t="shared" si="26"/>
        <v>1806.2568479384499</v>
      </c>
      <c r="J222" s="41">
        <f t="shared" si="21"/>
        <v>1920.9972693493721</v>
      </c>
      <c r="K222" s="41">
        <f t="shared" si="22"/>
        <v>1902.7110400507149</v>
      </c>
      <c r="L222" s="23">
        <f t="shared" si="23"/>
        <v>1</v>
      </c>
      <c r="M222" s="41">
        <f>SUM(J$32:J222)-SUM(K$32:K222)</f>
        <v>3474.3835667432286</v>
      </c>
      <c r="N222" s="23"/>
      <c r="O222" s="23"/>
      <c r="P222" s="23"/>
      <c r="Q222" s="23"/>
    </row>
    <row r="223" spans="4:17" hidden="1" x14ac:dyDescent="0.25">
      <c r="D223" s="41" t="str">
        <f t="shared" si="18"/>
        <v/>
      </c>
      <c r="E223" s="23">
        <f t="shared" si="24"/>
        <v>191</v>
      </c>
      <c r="F223" s="41">
        <f t="shared" si="25"/>
        <v>91342.893876942209</v>
      </c>
      <c r="G223" s="42">
        <f t="shared" si="19"/>
        <v>112.55786105299661</v>
      </c>
      <c r="H223" s="42">
        <f t="shared" si="20"/>
        <v>104.79524994589342</v>
      </c>
      <c r="I223" s="42">
        <f t="shared" si="26"/>
        <v>1808.4394082963754</v>
      </c>
      <c r="J223" s="41">
        <f t="shared" si="21"/>
        <v>1920.9972693493721</v>
      </c>
      <c r="K223" s="41">
        <f t="shared" si="22"/>
        <v>1902.7110400507149</v>
      </c>
      <c r="L223" s="23">
        <f t="shared" si="23"/>
        <v>1</v>
      </c>
      <c r="M223" s="41">
        <f>SUM(J$32:J223)-SUM(K$32:K223)</f>
        <v>3492.6697960418533</v>
      </c>
      <c r="N223" s="23"/>
      <c r="O223" s="23"/>
      <c r="P223" s="23"/>
      <c r="Q223" s="23"/>
    </row>
    <row r="224" spans="4:17" hidden="1" x14ac:dyDescent="0.25">
      <c r="D224" s="41" t="str">
        <f t="shared" si="18"/>
        <v/>
      </c>
      <c r="E224" s="23">
        <f t="shared" si="24"/>
        <v>192</v>
      </c>
      <c r="F224" s="41">
        <f t="shared" si="25"/>
        <v>89532.269271027471</v>
      </c>
      <c r="G224" s="42">
        <f t="shared" si="19"/>
        <v>110.37266343463851</v>
      </c>
      <c r="H224" s="42">
        <f t="shared" si="20"/>
        <v>102.76075561156</v>
      </c>
      <c r="I224" s="42">
        <f t="shared" si="26"/>
        <v>1810.6246059147336</v>
      </c>
      <c r="J224" s="41">
        <f t="shared" si="21"/>
        <v>1920.9972693493721</v>
      </c>
      <c r="K224" s="41">
        <f t="shared" si="22"/>
        <v>1902.7110400507149</v>
      </c>
      <c r="L224" s="23">
        <f t="shared" si="23"/>
        <v>1</v>
      </c>
      <c r="M224" s="41">
        <f>SUM(J$32:J224)-SUM(K$32:K224)</f>
        <v>3510.9560253404779</v>
      </c>
      <c r="N224" s="23"/>
      <c r="O224" s="23"/>
      <c r="P224" s="23"/>
      <c r="Q224" s="23"/>
    </row>
    <row r="225" spans="4:17" hidden="1" x14ac:dyDescent="0.25">
      <c r="D225" s="41" t="str">
        <f t="shared" ref="D225:D288" si="27">IF(E225=$F$13*$B$12,M225,"")</f>
        <v/>
      </c>
      <c r="E225" s="23">
        <f t="shared" si="24"/>
        <v>193</v>
      </c>
      <c r="F225" s="41">
        <f t="shared" si="25"/>
        <v>87719.456827047252</v>
      </c>
      <c r="G225" s="42">
        <f t="shared" ref="G225:G288" si="28">IF($E225="","",$F224*$F$16/$B$12)</f>
        <v>108.1848253691582</v>
      </c>
      <c r="H225" s="42">
        <f t="shared" ref="H225:H288" si="29">IF($E225="","",$F224*$B$19/$B$12)</f>
        <v>100.72380292990591</v>
      </c>
      <c r="I225" s="42">
        <f t="shared" si="26"/>
        <v>1812.8124439802139</v>
      </c>
      <c r="J225" s="41">
        <f t="shared" ref="J225:J288" si="30">IF($E225="","",IF($L225=0,$F224*$F$16/$B$12,PMT($F$16/$B$12,$B$11,-$F$11,0,0)))</f>
        <v>1920.9972693493721</v>
      </c>
      <c r="K225" s="41">
        <f t="shared" ref="K225:K288" si="31">IF($E225="","",IF($L225=0,$F224*$B$19/$B$12,PMT($B$19/$B$12,$B$11,-$F$11,0,0)))</f>
        <v>1902.7110400507149</v>
      </c>
      <c r="L225" s="23">
        <f t="shared" ref="L225:L288" si="32">IF(E225=$F$15,1,0+L224)</f>
        <v>1</v>
      </c>
      <c r="M225" s="41">
        <f>SUM(J$32:J225)-SUM(K$32:K225)</f>
        <v>3529.2422546391026</v>
      </c>
      <c r="N225" s="23"/>
      <c r="O225" s="23"/>
      <c r="P225" s="23"/>
      <c r="Q225" s="23"/>
    </row>
    <row r="226" spans="4:17" hidden="1" x14ac:dyDescent="0.25">
      <c r="D226" s="41" t="str">
        <f t="shared" si="27"/>
        <v/>
      </c>
      <c r="E226" s="23">
        <f t="shared" ref="E226:E289" si="33">IF(E225="","",IF(E225+1&lt;=$B$10,E225+1,""))</f>
        <v>194</v>
      </c>
      <c r="F226" s="41">
        <f t="shared" ref="F226:F289" si="34">IF(E226="","",F225-I226)</f>
        <v>85904.453901363901</v>
      </c>
      <c r="G226" s="42">
        <f t="shared" si="28"/>
        <v>105.99434366601544</v>
      </c>
      <c r="H226" s="42">
        <f t="shared" si="29"/>
        <v>98.68438893042817</v>
      </c>
      <c r="I226" s="42">
        <f t="shared" ref="I226:I289" si="35">IF(E226="","",J226-G226)</f>
        <v>1815.0029256833566</v>
      </c>
      <c r="J226" s="41">
        <f t="shared" si="30"/>
        <v>1920.9972693493721</v>
      </c>
      <c r="K226" s="41">
        <f t="shared" si="31"/>
        <v>1902.7110400507149</v>
      </c>
      <c r="L226" s="23">
        <f t="shared" si="32"/>
        <v>1</v>
      </c>
      <c r="M226" s="41">
        <f>SUM(J$32:J226)-SUM(K$32:K226)</f>
        <v>3547.5284839377273</v>
      </c>
      <c r="N226" s="23"/>
      <c r="O226" s="23"/>
      <c r="P226" s="23"/>
      <c r="Q226" s="23"/>
    </row>
    <row r="227" spans="4:17" hidden="1" x14ac:dyDescent="0.25">
      <c r="D227" s="41" t="str">
        <f t="shared" si="27"/>
        <v/>
      </c>
      <c r="E227" s="23">
        <f t="shared" si="33"/>
        <v>195</v>
      </c>
      <c r="F227" s="41">
        <f t="shared" si="34"/>
        <v>84087.257847145345</v>
      </c>
      <c r="G227" s="42">
        <f t="shared" si="28"/>
        <v>103.80121513081473</v>
      </c>
      <c r="H227" s="42">
        <f t="shared" si="29"/>
        <v>96.642510639034398</v>
      </c>
      <c r="I227" s="42">
        <f t="shared" si="35"/>
        <v>1817.1960542185575</v>
      </c>
      <c r="J227" s="41">
        <f t="shared" si="30"/>
        <v>1920.9972693493721</v>
      </c>
      <c r="K227" s="41">
        <f t="shared" si="31"/>
        <v>1902.7110400507149</v>
      </c>
      <c r="L227" s="23">
        <f t="shared" si="32"/>
        <v>1</v>
      </c>
      <c r="M227" s="41">
        <f>SUM(J$32:J227)-SUM(K$32:K227)</f>
        <v>3565.814713236352</v>
      </c>
      <c r="N227" s="23"/>
      <c r="O227" s="23"/>
      <c r="P227" s="23"/>
      <c r="Q227" s="23"/>
    </row>
    <row r="228" spans="4:17" hidden="1" x14ac:dyDescent="0.25">
      <c r="D228" s="41" t="str">
        <f t="shared" si="27"/>
        <v/>
      </c>
      <c r="E228" s="23">
        <f t="shared" si="33"/>
        <v>196</v>
      </c>
      <c r="F228" s="41">
        <f t="shared" si="34"/>
        <v>82267.86601436128</v>
      </c>
      <c r="G228" s="42">
        <f t="shared" si="28"/>
        <v>101.60543656530064</v>
      </c>
      <c r="H228" s="42">
        <f t="shared" si="29"/>
        <v>94.598165078038519</v>
      </c>
      <c r="I228" s="42">
        <f t="shared" si="35"/>
        <v>1819.3918327840715</v>
      </c>
      <c r="J228" s="41">
        <f t="shared" si="30"/>
        <v>1920.9972693493721</v>
      </c>
      <c r="K228" s="41">
        <f t="shared" si="31"/>
        <v>1902.7110400507149</v>
      </c>
      <c r="L228" s="23">
        <f t="shared" si="32"/>
        <v>1</v>
      </c>
      <c r="M228" s="41">
        <f>SUM(J$32:J228)-SUM(K$32:K228)</f>
        <v>3584.1009425349766</v>
      </c>
      <c r="N228" s="23"/>
      <c r="O228" s="23"/>
      <c r="P228" s="23"/>
      <c r="Q228" s="23"/>
    </row>
    <row r="229" spans="4:17" hidden="1" x14ac:dyDescent="0.25">
      <c r="D229" s="41" t="str">
        <f t="shared" si="27"/>
        <v/>
      </c>
      <c r="E229" s="23">
        <f t="shared" si="33"/>
        <v>197</v>
      </c>
      <c r="F229" s="41">
        <f t="shared" si="34"/>
        <v>80446.275749779263</v>
      </c>
      <c r="G229" s="42">
        <f t="shared" si="28"/>
        <v>99.407004767353214</v>
      </c>
      <c r="H229" s="42">
        <f t="shared" si="29"/>
        <v>92.551349266156464</v>
      </c>
      <c r="I229" s="42">
        <f t="shared" si="35"/>
        <v>1821.5902645820188</v>
      </c>
      <c r="J229" s="41">
        <f t="shared" si="30"/>
        <v>1920.9972693493721</v>
      </c>
      <c r="K229" s="41">
        <f t="shared" si="31"/>
        <v>1902.7110400507149</v>
      </c>
      <c r="L229" s="23">
        <f t="shared" si="32"/>
        <v>1</v>
      </c>
      <c r="M229" s="41">
        <f>SUM(J$32:J229)-SUM(K$32:K229)</f>
        <v>3602.3871718336013</v>
      </c>
      <c r="N229" s="23"/>
      <c r="O229" s="23"/>
      <c r="P229" s="23"/>
      <c r="Q229" s="23"/>
    </row>
    <row r="230" spans="4:17" hidden="1" x14ac:dyDescent="0.25">
      <c r="D230" s="41" t="str">
        <f t="shared" si="27"/>
        <v/>
      </c>
      <c r="E230" s="23">
        <f t="shared" si="33"/>
        <v>198</v>
      </c>
      <c r="F230" s="41">
        <f t="shared" si="34"/>
        <v>78622.484396960877</v>
      </c>
      <c r="G230" s="42">
        <f t="shared" si="28"/>
        <v>97.205916530983288</v>
      </c>
      <c r="H230" s="42">
        <f t="shared" si="29"/>
        <v>90.502060218501683</v>
      </c>
      <c r="I230" s="42">
        <f t="shared" si="35"/>
        <v>1823.7913528183888</v>
      </c>
      <c r="J230" s="41">
        <f t="shared" si="30"/>
        <v>1920.9972693493721</v>
      </c>
      <c r="K230" s="41">
        <f t="shared" si="31"/>
        <v>1902.7110400507149</v>
      </c>
      <c r="L230" s="23">
        <f t="shared" si="32"/>
        <v>1</v>
      </c>
      <c r="M230" s="41">
        <f>SUM(J$32:J230)-SUM(K$32:K230)</f>
        <v>3620.673401132226</v>
      </c>
      <c r="N230" s="23"/>
      <c r="O230" s="23"/>
      <c r="P230" s="23"/>
      <c r="Q230" s="23"/>
    </row>
    <row r="231" spans="4:17" hidden="1" x14ac:dyDescent="0.25">
      <c r="D231" s="41" t="str">
        <f t="shared" si="27"/>
        <v/>
      </c>
      <c r="E231" s="23">
        <f t="shared" si="33"/>
        <v>199</v>
      </c>
      <c r="F231" s="41">
        <f t="shared" si="34"/>
        <v>76796.489296257831</v>
      </c>
      <c r="G231" s="42">
        <f t="shared" si="28"/>
        <v>95.002168646327732</v>
      </c>
      <c r="H231" s="42">
        <f t="shared" si="29"/>
        <v>88.450294946580996</v>
      </c>
      <c r="I231" s="42">
        <f t="shared" si="35"/>
        <v>1825.9951007030445</v>
      </c>
      <c r="J231" s="41">
        <f t="shared" si="30"/>
        <v>1920.9972693493721</v>
      </c>
      <c r="K231" s="41">
        <f t="shared" si="31"/>
        <v>1902.7110400507149</v>
      </c>
      <c r="L231" s="23">
        <f t="shared" si="32"/>
        <v>1</v>
      </c>
      <c r="M231" s="41">
        <f>SUM(J$32:J231)-SUM(K$32:K231)</f>
        <v>3638.9596304308507</v>
      </c>
      <c r="N231" s="23"/>
      <c r="O231" s="23"/>
      <c r="P231" s="23"/>
      <c r="Q231" s="23"/>
    </row>
    <row r="232" spans="4:17" hidden="1" x14ac:dyDescent="0.25">
      <c r="D232" s="41" t="str">
        <f t="shared" si="27"/>
        <v/>
      </c>
      <c r="E232" s="23">
        <f t="shared" si="33"/>
        <v>200</v>
      </c>
      <c r="F232" s="41">
        <f t="shared" si="34"/>
        <v>74968.287784808097</v>
      </c>
      <c r="G232" s="42">
        <f t="shared" si="28"/>
        <v>92.795757899644897</v>
      </c>
      <c r="H232" s="42">
        <f t="shared" si="29"/>
        <v>86.396050458290063</v>
      </c>
      <c r="I232" s="42">
        <f t="shared" si="35"/>
        <v>1828.2015114497271</v>
      </c>
      <c r="J232" s="41">
        <f t="shared" si="30"/>
        <v>1920.9972693493721</v>
      </c>
      <c r="K232" s="41">
        <f t="shared" si="31"/>
        <v>1902.7110400507149</v>
      </c>
      <c r="L232" s="23">
        <f t="shared" si="32"/>
        <v>1</v>
      </c>
      <c r="M232" s="41">
        <f>SUM(J$32:J232)-SUM(K$32:K232)</f>
        <v>3657.2458597294753</v>
      </c>
      <c r="N232" s="23"/>
      <c r="O232" s="23"/>
      <c r="P232" s="23"/>
      <c r="Q232" s="23"/>
    </row>
    <row r="233" spans="4:17" hidden="1" x14ac:dyDescent="0.25">
      <c r="D233" s="41" t="str">
        <f t="shared" si="27"/>
        <v/>
      </c>
      <c r="E233" s="23">
        <f t="shared" si="33"/>
        <v>201</v>
      </c>
      <c r="F233" s="41">
        <f t="shared" si="34"/>
        <v>73137.877196532034</v>
      </c>
      <c r="G233" s="42">
        <f t="shared" si="28"/>
        <v>90.586681073309776</v>
      </c>
      <c r="H233" s="42">
        <f t="shared" si="29"/>
        <v>84.339323757909128</v>
      </c>
      <c r="I233" s="42">
        <f t="shared" si="35"/>
        <v>1830.4105882760623</v>
      </c>
      <c r="J233" s="41">
        <f t="shared" si="30"/>
        <v>1920.9972693493721</v>
      </c>
      <c r="K233" s="41">
        <f t="shared" si="31"/>
        <v>1902.7110400507149</v>
      </c>
      <c r="L233" s="23">
        <f t="shared" si="32"/>
        <v>1</v>
      </c>
      <c r="M233" s="41">
        <f>SUM(J$32:J233)-SUM(K$32:K233)</f>
        <v>3675.5320890281</v>
      </c>
      <c r="N233" s="23"/>
      <c r="O233" s="23"/>
      <c r="P233" s="23"/>
      <c r="Q233" s="23"/>
    </row>
    <row r="234" spans="4:17" hidden="1" x14ac:dyDescent="0.25">
      <c r="D234" s="41" t="str">
        <f t="shared" si="27"/>
        <v/>
      </c>
      <c r="E234" s="23">
        <f t="shared" si="33"/>
        <v>202</v>
      </c>
      <c r="F234" s="41">
        <f t="shared" si="34"/>
        <v>71305.254862128466</v>
      </c>
      <c r="G234" s="42">
        <f t="shared" si="28"/>
        <v>88.374934945809557</v>
      </c>
      <c r="H234" s="42">
        <f t="shared" si="29"/>
        <v>82.280111846098549</v>
      </c>
      <c r="I234" s="42">
        <f t="shared" si="35"/>
        <v>1832.6223344035625</v>
      </c>
      <c r="J234" s="41">
        <f t="shared" si="30"/>
        <v>1920.9972693493721</v>
      </c>
      <c r="K234" s="41">
        <f t="shared" si="31"/>
        <v>1902.7110400507149</v>
      </c>
      <c r="L234" s="23">
        <f t="shared" si="32"/>
        <v>1</v>
      </c>
      <c r="M234" s="41">
        <f>SUM(J$32:J234)-SUM(K$32:K234)</f>
        <v>3693.8183183267247</v>
      </c>
      <c r="N234" s="23"/>
      <c r="O234" s="23"/>
      <c r="P234" s="23"/>
      <c r="Q234" s="23"/>
    </row>
    <row r="235" spans="4:17" hidden="1" x14ac:dyDescent="0.25">
      <c r="D235" s="41" t="str">
        <f t="shared" si="27"/>
        <v/>
      </c>
      <c r="E235" s="23">
        <f t="shared" si="33"/>
        <v>203</v>
      </c>
      <c r="F235" s="41">
        <f t="shared" si="34"/>
        <v>69470.41810907083</v>
      </c>
      <c r="G235" s="42">
        <f t="shared" si="28"/>
        <v>86.160516291738574</v>
      </c>
      <c r="H235" s="42">
        <f t="shared" si="29"/>
        <v>80.218411719894533</v>
      </c>
      <c r="I235" s="42">
        <f t="shared" si="35"/>
        <v>1834.8367530576336</v>
      </c>
      <c r="J235" s="41">
        <f t="shared" si="30"/>
        <v>1920.9972693493721</v>
      </c>
      <c r="K235" s="41">
        <f t="shared" si="31"/>
        <v>1902.7110400507149</v>
      </c>
      <c r="L235" s="23">
        <f t="shared" si="32"/>
        <v>1</v>
      </c>
      <c r="M235" s="41">
        <f>SUM(J$32:J235)-SUM(K$32:K235)</f>
        <v>3712.1045476253494</v>
      </c>
      <c r="N235" s="23"/>
      <c r="O235" s="23"/>
      <c r="P235" s="23"/>
      <c r="Q235" s="23"/>
    </row>
    <row r="236" spans="4:17" hidden="1" x14ac:dyDescent="0.25">
      <c r="D236" s="41" t="str">
        <f t="shared" si="27"/>
        <v/>
      </c>
      <c r="E236" s="23">
        <f t="shared" si="33"/>
        <v>204</v>
      </c>
      <c r="F236" s="41">
        <f t="shared" si="34"/>
        <v>67633.364261603245</v>
      </c>
      <c r="G236" s="42">
        <f t="shared" si="28"/>
        <v>83.943421881793924</v>
      </c>
      <c r="H236" s="42">
        <f t="shared" si="29"/>
        <v>78.1542203727047</v>
      </c>
      <c r="I236" s="42">
        <f t="shared" si="35"/>
        <v>1837.0538474675782</v>
      </c>
      <c r="J236" s="41">
        <f t="shared" si="30"/>
        <v>1920.9972693493721</v>
      </c>
      <c r="K236" s="41">
        <f t="shared" si="31"/>
        <v>1902.7110400507149</v>
      </c>
      <c r="L236" s="23">
        <f t="shared" si="32"/>
        <v>1</v>
      </c>
      <c r="M236" s="41">
        <f>SUM(J$32:J236)-SUM(K$32:K236)</f>
        <v>3730.390776923974</v>
      </c>
      <c r="N236" s="23"/>
      <c r="O236" s="23"/>
      <c r="P236" s="23"/>
      <c r="Q236" s="23"/>
    </row>
    <row r="237" spans="4:17" hidden="1" x14ac:dyDescent="0.25">
      <c r="D237" s="41" t="str">
        <f t="shared" si="27"/>
        <v/>
      </c>
      <c r="E237" s="23">
        <f t="shared" si="33"/>
        <v>205</v>
      </c>
      <c r="F237" s="41">
        <f t="shared" si="34"/>
        <v>65794.090640736642</v>
      </c>
      <c r="G237" s="42">
        <f t="shared" si="28"/>
        <v>81.723648482770599</v>
      </c>
      <c r="H237" s="42">
        <f t="shared" si="29"/>
        <v>76.087534794303664</v>
      </c>
      <c r="I237" s="42">
        <f t="shared" si="35"/>
        <v>1839.2736208666015</v>
      </c>
      <c r="J237" s="41">
        <f t="shared" si="30"/>
        <v>1920.9972693493721</v>
      </c>
      <c r="K237" s="41">
        <f t="shared" si="31"/>
        <v>1902.7110400507149</v>
      </c>
      <c r="L237" s="23">
        <f t="shared" si="32"/>
        <v>1</v>
      </c>
      <c r="M237" s="41">
        <f>SUM(J$32:J237)-SUM(K$32:K237)</f>
        <v>3748.6770062225987</v>
      </c>
      <c r="N237" s="23"/>
      <c r="O237" s="23"/>
      <c r="P237" s="23"/>
      <c r="Q237" s="23"/>
    </row>
    <row r="238" spans="4:17" hidden="1" x14ac:dyDescent="0.25">
      <c r="D238" s="41" t="str">
        <f t="shared" si="27"/>
        <v/>
      </c>
      <c r="E238" s="23">
        <f t="shared" si="33"/>
        <v>206</v>
      </c>
      <c r="F238" s="41">
        <f t="shared" si="34"/>
        <v>63952.594564244828</v>
      </c>
      <c r="G238" s="42">
        <f t="shared" si="28"/>
        <v>79.501192857556774</v>
      </c>
      <c r="H238" s="42">
        <f t="shared" si="29"/>
        <v>74.018351970828732</v>
      </c>
      <c r="I238" s="42">
        <f t="shared" si="35"/>
        <v>1841.4960764918153</v>
      </c>
      <c r="J238" s="41">
        <f t="shared" si="30"/>
        <v>1920.9972693493721</v>
      </c>
      <c r="K238" s="41">
        <f t="shared" si="31"/>
        <v>1902.7110400507149</v>
      </c>
      <c r="L238" s="23">
        <f t="shared" si="32"/>
        <v>1</v>
      </c>
      <c r="M238" s="41">
        <f>SUM(J$32:J238)-SUM(K$32:K238)</f>
        <v>3766.9632355212234</v>
      </c>
      <c r="N238" s="23"/>
      <c r="O238" s="23"/>
      <c r="P238" s="23"/>
      <c r="Q238" s="23"/>
    </row>
    <row r="239" spans="4:17" hidden="1" x14ac:dyDescent="0.25">
      <c r="D239" s="41" t="str">
        <f t="shared" si="27"/>
        <v/>
      </c>
      <c r="E239" s="23">
        <f t="shared" si="33"/>
        <v>207</v>
      </c>
      <c r="F239" s="41">
        <f t="shared" si="34"/>
        <v>62108.873346660585</v>
      </c>
      <c r="G239" s="42">
        <f t="shared" si="28"/>
        <v>77.276051765129168</v>
      </c>
      <c r="H239" s="42">
        <f t="shared" si="29"/>
        <v>71.946668884775434</v>
      </c>
      <c r="I239" s="42">
        <f t="shared" si="35"/>
        <v>1843.721217584243</v>
      </c>
      <c r="J239" s="41">
        <f t="shared" si="30"/>
        <v>1920.9972693493721</v>
      </c>
      <c r="K239" s="41">
        <f t="shared" si="31"/>
        <v>1902.7110400507149</v>
      </c>
      <c r="L239" s="23">
        <f t="shared" si="32"/>
        <v>1</v>
      </c>
      <c r="M239" s="41">
        <f>SUM(J$32:J239)-SUM(K$32:K239)</f>
        <v>3785.2494648198481</v>
      </c>
      <c r="N239" s="23"/>
      <c r="O239" s="23"/>
      <c r="P239" s="23"/>
      <c r="Q239" s="23"/>
    </row>
    <row r="240" spans="4:17" hidden="1" x14ac:dyDescent="0.25">
      <c r="D240" s="41" t="str">
        <f t="shared" si="27"/>
        <v/>
      </c>
      <c r="E240" s="23">
        <f t="shared" si="33"/>
        <v>208</v>
      </c>
      <c r="F240" s="41">
        <f t="shared" si="34"/>
        <v>60262.924299271763</v>
      </c>
      <c r="G240" s="42">
        <f t="shared" si="28"/>
        <v>75.048221960548219</v>
      </c>
      <c r="H240" s="42">
        <f t="shared" si="29"/>
        <v>69.872482514993166</v>
      </c>
      <c r="I240" s="42">
        <f t="shared" si="35"/>
        <v>1845.9490473888238</v>
      </c>
      <c r="J240" s="41">
        <f t="shared" si="30"/>
        <v>1920.9972693493721</v>
      </c>
      <c r="K240" s="41">
        <f t="shared" si="31"/>
        <v>1902.7110400507149</v>
      </c>
      <c r="L240" s="23">
        <f t="shared" si="32"/>
        <v>1</v>
      </c>
      <c r="M240" s="41">
        <f>SUM(J$32:J240)-SUM(K$32:K240)</f>
        <v>3803.5356941184727</v>
      </c>
      <c r="N240" s="23"/>
      <c r="O240" s="23"/>
      <c r="P240" s="23"/>
      <c r="Q240" s="23"/>
    </row>
    <row r="241" spans="4:17" hidden="1" x14ac:dyDescent="0.25">
      <c r="D241" s="41" t="str">
        <f t="shared" si="27"/>
        <v/>
      </c>
      <c r="E241" s="23">
        <f t="shared" si="33"/>
        <v>209</v>
      </c>
      <c r="F241" s="41">
        <f t="shared" si="34"/>
        <v>58414.744730117345</v>
      </c>
      <c r="G241" s="42">
        <f t="shared" si="28"/>
        <v>72.817700194953389</v>
      </c>
      <c r="H241" s="42">
        <f t="shared" si="29"/>
        <v>67.79578983668074</v>
      </c>
      <c r="I241" s="42">
        <f t="shared" si="35"/>
        <v>1848.1795691544187</v>
      </c>
      <c r="J241" s="41">
        <f t="shared" si="30"/>
        <v>1920.9972693493721</v>
      </c>
      <c r="K241" s="41">
        <f t="shared" si="31"/>
        <v>1902.7110400507149</v>
      </c>
      <c r="L241" s="23">
        <f t="shared" si="32"/>
        <v>1</v>
      </c>
      <c r="M241" s="41">
        <f>SUM(J$32:J241)-SUM(K$32:K241)</f>
        <v>3821.8219234170974</v>
      </c>
      <c r="N241" s="23"/>
      <c r="O241" s="23"/>
      <c r="P241" s="23"/>
      <c r="Q241" s="23"/>
    </row>
    <row r="242" spans="4:17" hidden="1" x14ac:dyDescent="0.25">
      <c r="D242" s="41" t="str">
        <f t="shared" si="27"/>
        <v/>
      </c>
      <c r="E242" s="23">
        <f t="shared" si="33"/>
        <v>210</v>
      </c>
      <c r="F242" s="41">
        <f t="shared" si="34"/>
        <v>56564.331943983532</v>
      </c>
      <c r="G242" s="42">
        <f t="shared" si="28"/>
        <v>70.584483215558464</v>
      </c>
      <c r="H242" s="42">
        <f t="shared" si="29"/>
        <v>65.716587821382021</v>
      </c>
      <c r="I242" s="42">
        <f t="shared" si="35"/>
        <v>1850.4127861338136</v>
      </c>
      <c r="J242" s="41">
        <f t="shared" si="30"/>
        <v>1920.9972693493721</v>
      </c>
      <c r="K242" s="41">
        <f t="shared" si="31"/>
        <v>1902.7110400507149</v>
      </c>
      <c r="L242" s="23">
        <f t="shared" si="32"/>
        <v>1</v>
      </c>
      <c r="M242" s="41">
        <f>SUM(J$32:J242)-SUM(K$32:K242)</f>
        <v>3840.1081527157221</v>
      </c>
      <c r="N242" s="23"/>
      <c r="O242" s="23"/>
      <c r="P242" s="23"/>
      <c r="Q242" s="23"/>
    </row>
    <row r="243" spans="4:17" hidden="1" x14ac:dyDescent="0.25">
      <c r="D243" s="41" t="str">
        <f t="shared" si="27"/>
        <v/>
      </c>
      <c r="E243" s="23">
        <f t="shared" si="33"/>
        <v>211</v>
      </c>
      <c r="F243" s="41">
        <f t="shared" si="34"/>
        <v>54711.683242399806</v>
      </c>
      <c r="G243" s="42">
        <f t="shared" si="28"/>
        <v>68.348567765646763</v>
      </c>
      <c r="H243" s="42">
        <f t="shared" si="29"/>
        <v>63.634873436981479</v>
      </c>
      <c r="I243" s="42">
        <f t="shared" si="35"/>
        <v>1852.6487015837254</v>
      </c>
      <c r="J243" s="41">
        <f t="shared" si="30"/>
        <v>1920.9972693493721</v>
      </c>
      <c r="K243" s="41">
        <f t="shared" si="31"/>
        <v>1902.7110400507149</v>
      </c>
      <c r="L243" s="23">
        <f t="shared" si="32"/>
        <v>1</v>
      </c>
      <c r="M243" s="41">
        <f>SUM(J$32:J243)-SUM(K$32:K243)</f>
        <v>3858.3943820143468</v>
      </c>
      <c r="N243" s="23"/>
      <c r="O243" s="23"/>
      <c r="P243" s="23"/>
      <c r="Q243" s="23"/>
    </row>
    <row r="244" spans="4:17" hidden="1" x14ac:dyDescent="0.25">
      <c r="D244" s="41" t="str">
        <f t="shared" si="27"/>
        <v/>
      </c>
      <c r="E244" s="23">
        <f t="shared" si="33"/>
        <v>212</v>
      </c>
      <c r="F244" s="41">
        <f t="shared" si="34"/>
        <v>52856.795923635</v>
      </c>
      <c r="G244" s="42">
        <f t="shared" si="28"/>
        <v>66.109950584566434</v>
      </c>
      <c r="H244" s="42">
        <f t="shared" si="29"/>
        <v>61.550643647699786</v>
      </c>
      <c r="I244" s="42">
        <f t="shared" si="35"/>
        <v>1854.8873187648057</v>
      </c>
      <c r="J244" s="41">
        <f t="shared" si="30"/>
        <v>1920.9972693493721</v>
      </c>
      <c r="K244" s="41">
        <f t="shared" si="31"/>
        <v>1902.7110400507149</v>
      </c>
      <c r="L244" s="23">
        <f t="shared" si="32"/>
        <v>1</v>
      </c>
      <c r="M244" s="41">
        <f>SUM(J$32:J244)-SUM(K$32:K244)</f>
        <v>3876.6806113129715</v>
      </c>
      <c r="N244" s="23"/>
      <c r="O244" s="23"/>
      <c r="P244" s="23"/>
      <c r="Q244" s="23"/>
    </row>
    <row r="245" spans="4:17" hidden="1" x14ac:dyDescent="0.25">
      <c r="D245" s="41" t="str">
        <f t="shared" si="27"/>
        <v/>
      </c>
      <c r="E245" s="23">
        <f t="shared" si="33"/>
        <v>213</v>
      </c>
      <c r="F245" s="41">
        <f t="shared" si="34"/>
        <v>50999.66728269335</v>
      </c>
      <c r="G245" s="42">
        <f t="shared" si="28"/>
        <v>63.86862840772563</v>
      </c>
      <c r="H245" s="42">
        <f t="shared" si="29"/>
        <v>59.463895414089386</v>
      </c>
      <c r="I245" s="42">
        <f t="shared" si="35"/>
        <v>1857.1286409416464</v>
      </c>
      <c r="J245" s="41">
        <f t="shared" si="30"/>
        <v>1920.9972693493721</v>
      </c>
      <c r="K245" s="41">
        <f t="shared" si="31"/>
        <v>1902.7110400507149</v>
      </c>
      <c r="L245" s="23">
        <f t="shared" si="32"/>
        <v>1</v>
      </c>
      <c r="M245" s="41">
        <f>SUM(J$32:J245)-SUM(K$32:K245)</f>
        <v>3894.9668406115961</v>
      </c>
      <c r="N245" s="23"/>
      <c r="O245" s="23"/>
      <c r="P245" s="23"/>
      <c r="Q245" s="23"/>
    </row>
    <row r="246" spans="4:17" hidden="1" x14ac:dyDescent="0.25">
      <c r="D246" s="41" t="str">
        <f t="shared" si="27"/>
        <v/>
      </c>
      <c r="E246" s="23">
        <f t="shared" si="33"/>
        <v>214</v>
      </c>
      <c r="F246" s="41">
        <f t="shared" si="34"/>
        <v>49140.294611310565</v>
      </c>
      <c r="G246" s="42">
        <f t="shared" si="28"/>
        <v>61.6245979665878</v>
      </c>
      <c r="H246" s="42">
        <f t="shared" si="29"/>
        <v>57.374625693030026</v>
      </c>
      <c r="I246" s="42">
        <f t="shared" si="35"/>
        <v>1859.3726713827843</v>
      </c>
      <c r="J246" s="41">
        <f t="shared" si="30"/>
        <v>1920.9972693493721</v>
      </c>
      <c r="K246" s="41">
        <f t="shared" si="31"/>
        <v>1902.7110400507149</v>
      </c>
      <c r="L246" s="23">
        <f t="shared" si="32"/>
        <v>1</v>
      </c>
      <c r="M246" s="41">
        <f>SUM(J$32:J246)-SUM(K$32:K246)</f>
        <v>3913.2530699102208</v>
      </c>
      <c r="N246" s="23"/>
      <c r="O246" s="23"/>
      <c r="P246" s="23"/>
      <c r="Q246" s="23"/>
    </row>
    <row r="247" spans="4:17" hidden="1" x14ac:dyDescent="0.25">
      <c r="D247" s="41" t="str">
        <f t="shared" si="27"/>
        <v/>
      </c>
      <c r="E247" s="23">
        <f t="shared" si="33"/>
        <v>215</v>
      </c>
      <c r="F247" s="41">
        <f t="shared" si="34"/>
        <v>47278.675197949859</v>
      </c>
      <c r="G247" s="42">
        <f t="shared" si="28"/>
        <v>59.377855988666937</v>
      </c>
      <c r="H247" s="42">
        <f t="shared" si="29"/>
        <v>55.28283143772439</v>
      </c>
      <c r="I247" s="42">
        <f t="shared" si="35"/>
        <v>1861.6194133607053</v>
      </c>
      <c r="J247" s="41">
        <f t="shared" si="30"/>
        <v>1920.9972693493721</v>
      </c>
      <c r="K247" s="41">
        <f t="shared" si="31"/>
        <v>1902.7110400507149</v>
      </c>
      <c r="L247" s="23">
        <f t="shared" si="32"/>
        <v>1</v>
      </c>
      <c r="M247" s="41">
        <f>SUM(J$32:J247)-SUM(K$32:K247)</f>
        <v>3931.5392992088455</v>
      </c>
      <c r="N247" s="23"/>
      <c r="O247" s="23"/>
      <c r="P247" s="23"/>
      <c r="Q247" s="23"/>
    </row>
    <row r="248" spans="4:17" hidden="1" x14ac:dyDescent="0.25">
      <c r="D248" s="41" t="str">
        <f t="shared" si="27"/>
        <v/>
      </c>
      <c r="E248" s="23">
        <f t="shared" si="33"/>
        <v>216</v>
      </c>
      <c r="F248" s="41">
        <f t="shared" si="34"/>
        <v>45414.806327798011</v>
      </c>
      <c r="G248" s="42">
        <f t="shared" si="28"/>
        <v>57.128399197522747</v>
      </c>
      <c r="H248" s="42">
        <f t="shared" si="29"/>
        <v>53.188509597693603</v>
      </c>
      <c r="I248" s="42">
        <f t="shared" si="35"/>
        <v>1863.8688701518495</v>
      </c>
      <c r="J248" s="41">
        <f t="shared" si="30"/>
        <v>1920.9972693493721</v>
      </c>
      <c r="K248" s="41">
        <f t="shared" si="31"/>
        <v>1902.7110400507149</v>
      </c>
      <c r="L248" s="23">
        <f t="shared" si="32"/>
        <v>1</v>
      </c>
      <c r="M248" s="41">
        <f>SUM(J$32:J248)-SUM(K$32:K248)</f>
        <v>3949.8255285074702</v>
      </c>
      <c r="N248" s="23"/>
      <c r="O248" s="23"/>
      <c r="P248" s="23"/>
      <c r="Q248" s="23"/>
    </row>
    <row r="249" spans="4:17" hidden="1" x14ac:dyDescent="0.25">
      <c r="D249" s="41" t="str">
        <f t="shared" si="27"/>
        <v/>
      </c>
      <c r="E249" s="23">
        <f t="shared" si="33"/>
        <v>217</v>
      </c>
      <c r="F249" s="41">
        <f t="shared" si="34"/>
        <v>43548.685282761391</v>
      </c>
      <c r="G249" s="42">
        <f t="shared" si="28"/>
        <v>54.876224312755937</v>
      </c>
      <c r="H249" s="42">
        <f t="shared" si="29"/>
        <v>51.091657118772766</v>
      </c>
      <c r="I249" s="42">
        <f t="shared" si="35"/>
        <v>1866.1210450366161</v>
      </c>
      <c r="J249" s="41">
        <f t="shared" si="30"/>
        <v>1920.9972693493721</v>
      </c>
      <c r="K249" s="41">
        <f t="shared" si="31"/>
        <v>1902.7110400507149</v>
      </c>
      <c r="L249" s="23">
        <f t="shared" si="32"/>
        <v>1</v>
      </c>
      <c r="M249" s="41">
        <f>SUM(J$32:J249)-SUM(K$32:K249)</f>
        <v>3968.1117578060948</v>
      </c>
      <c r="N249" s="23"/>
      <c r="O249" s="23"/>
      <c r="P249" s="23"/>
      <c r="Q249" s="23"/>
    </row>
    <row r="250" spans="4:17" hidden="1" x14ac:dyDescent="0.25">
      <c r="D250" s="41" t="str">
        <f t="shared" si="27"/>
        <v/>
      </c>
      <c r="E250" s="23">
        <f t="shared" si="33"/>
        <v>218</v>
      </c>
      <c r="F250" s="41">
        <f t="shared" si="34"/>
        <v>41680.309341462023</v>
      </c>
      <c r="G250" s="42">
        <f t="shared" si="28"/>
        <v>52.621328050003349</v>
      </c>
      <c r="H250" s="42">
        <f t="shared" si="29"/>
        <v>48.992270943106575</v>
      </c>
      <c r="I250" s="42">
        <f t="shared" si="35"/>
        <v>1868.3759412993688</v>
      </c>
      <c r="J250" s="41">
        <f t="shared" si="30"/>
        <v>1920.9972693493721</v>
      </c>
      <c r="K250" s="41">
        <f t="shared" si="31"/>
        <v>1902.7110400507149</v>
      </c>
      <c r="L250" s="23">
        <f t="shared" si="32"/>
        <v>1</v>
      </c>
      <c r="M250" s="41">
        <f>SUM(J$32:J250)-SUM(K$32:K250)</f>
        <v>3986.3979871047195</v>
      </c>
      <c r="N250" s="23"/>
      <c r="O250" s="23"/>
      <c r="P250" s="23"/>
      <c r="Q250" s="23"/>
    </row>
    <row r="251" spans="4:17" hidden="1" x14ac:dyDescent="0.25">
      <c r="D251" s="41" t="str">
        <f t="shared" si="27"/>
        <v/>
      </c>
      <c r="E251" s="23">
        <f t="shared" si="33"/>
        <v>219</v>
      </c>
      <c r="F251" s="41">
        <f t="shared" si="34"/>
        <v>39809.675779233585</v>
      </c>
      <c r="G251" s="42">
        <f t="shared" si="28"/>
        <v>50.363707120933277</v>
      </c>
      <c r="H251" s="42">
        <f t="shared" si="29"/>
        <v>46.89034800914478</v>
      </c>
      <c r="I251" s="42">
        <f t="shared" si="35"/>
        <v>1870.6335622284389</v>
      </c>
      <c r="J251" s="41">
        <f t="shared" si="30"/>
        <v>1920.9972693493721</v>
      </c>
      <c r="K251" s="41">
        <f t="shared" si="31"/>
        <v>1902.7110400507149</v>
      </c>
      <c r="L251" s="23">
        <f t="shared" si="32"/>
        <v>1</v>
      </c>
      <c r="M251" s="41">
        <f>SUM(J$32:J251)-SUM(K$32:K251)</f>
        <v>4004.6842164033442</v>
      </c>
      <c r="N251" s="23"/>
      <c r="O251" s="23"/>
      <c r="P251" s="23"/>
      <c r="Q251" s="23"/>
    </row>
    <row r="252" spans="4:17" hidden="1" x14ac:dyDescent="0.25">
      <c r="D252" s="41" t="str">
        <f t="shared" si="27"/>
        <v/>
      </c>
      <c r="E252" s="23">
        <f t="shared" si="33"/>
        <v>220</v>
      </c>
      <c r="F252" s="41">
        <f t="shared" si="34"/>
        <v>37936.781868117454</v>
      </c>
      <c r="G252" s="42">
        <f t="shared" si="28"/>
        <v>48.103358233240584</v>
      </c>
      <c r="H252" s="42">
        <f t="shared" si="29"/>
        <v>44.785885251637787</v>
      </c>
      <c r="I252" s="42">
        <f t="shared" si="35"/>
        <v>1872.8939111161314</v>
      </c>
      <c r="J252" s="41">
        <f t="shared" si="30"/>
        <v>1920.9972693493721</v>
      </c>
      <c r="K252" s="41">
        <f t="shared" si="31"/>
        <v>1902.7110400507149</v>
      </c>
      <c r="L252" s="23">
        <f t="shared" si="32"/>
        <v>1</v>
      </c>
      <c r="M252" s="41">
        <f>SUM(J$32:J252)-SUM(K$32:K252)</f>
        <v>4022.9704457019689</v>
      </c>
      <c r="N252" s="23"/>
      <c r="O252" s="23"/>
      <c r="P252" s="23"/>
      <c r="Q252" s="23"/>
    </row>
    <row r="253" spans="4:17" hidden="1" x14ac:dyDescent="0.25">
      <c r="D253" s="41" t="str">
        <f t="shared" si="27"/>
        <v/>
      </c>
      <c r="E253" s="23">
        <f t="shared" si="33"/>
        <v>221</v>
      </c>
      <c r="F253" s="41">
        <f t="shared" si="34"/>
        <v>36061.624876858725</v>
      </c>
      <c r="G253" s="42">
        <f t="shared" si="28"/>
        <v>45.840278090641924</v>
      </c>
      <c r="H253" s="42">
        <f t="shared" si="29"/>
        <v>42.67887960163214</v>
      </c>
      <c r="I253" s="42">
        <f t="shared" si="35"/>
        <v>1875.1569912587302</v>
      </c>
      <c r="J253" s="41">
        <f t="shared" si="30"/>
        <v>1920.9972693493721</v>
      </c>
      <c r="K253" s="41">
        <f t="shared" si="31"/>
        <v>1902.7110400507149</v>
      </c>
      <c r="L253" s="23">
        <f t="shared" si="32"/>
        <v>1</v>
      </c>
      <c r="M253" s="41">
        <f>SUM(J$32:J253)-SUM(K$32:K253)</f>
        <v>4041.2566750005935</v>
      </c>
      <c r="N253" s="23"/>
      <c r="O253" s="23"/>
      <c r="P253" s="23"/>
      <c r="Q253" s="23"/>
    </row>
    <row r="254" spans="4:17" hidden="1" x14ac:dyDescent="0.25">
      <c r="D254" s="41" t="str">
        <f t="shared" si="27"/>
        <v/>
      </c>
      <c r="E254" s="23">
        <f t="shared" si="33"/>
        <v>222</v>
      </c>
      <c r="F254" s="41">
        <f t="shared" si="34"/>
        <v>34184.202070902225</v>
      </c>
      <c r="G254" s="42">
        <f t="shared" si="28"/>
        <v>43.57446339287096</v>
      </c>
      <c r="H254" s="42">
        <f t="shared" si="29"/>
        <v>40.569327986466071</v>
      </c>
      <c r="I254" s="42">
        <f t="shared" si="35"/>
        <v>1877.4228059565012</v>
      </c>
      <c r="J254" s="41">
        <f t="shared" si="30"/>
        <v>1920.9972693493721</v>
      </c>
      <c r="K254" s="41">
        <f t="shared" si="31"/>
        <v>1902.7110400507149</v>
      </c>
      <c r="L254" s="23">
        <f t="shared" si="32"/>
        <v>1</v>
      </c>
      <c r="M254" s="41">
        <f>SUM(J$32:J254)-SUM(K$32:K254)</f>
        <v>4059.5429042992182</v>
      </c>
      <c r="N254" s="23"/>
      <c r="O254" s="23"/>
      <c r="P254" s="23"/>
      <c r="Q254" s="23"/>
    </row>
    <row r="255" spans="4:17" hidden="1" x14ac:dyDescent="0.25">
      <c r="D255" s="41" t="str">
        <f t="shared" si="27"/>
        <v/>
      </c>
      <c r="E255" s="23">
        <f t="shared" si="33"/>
        <v>223</v>
      </c>
      <c r="F255" s="41">
        <f t="shared" si="34"/>
        <v>32304.510712388528</v>
      </c>
      <c r="G255" s="42">
        <f t="shared" si="28"/>
        <v>41.305910835673522</v>
      </c>
      <c r="H255" s="42">
        <f t="shared" si="29"/>
        <v>38.457227329765011</v>
      </c>
      <c r="I255" s="42">
        <f t="shared" si="35"/>
        <v>1879.6913585136986</v>
      </c>
      <c r="J255" s="41">
        <f t="shared" si="30"/>
        <v>1920.9972693493721</v>
      </c>
      <c r="K255" s="41">
        <f t="shared" si="31"/>
        <v>1902.7110400507149</v>
      </c>
      <c r="L255" s="23">
        <f t="shared" si="32"/>
        <v>1</v>
      </c>
      <c r="M255" s="41">
        <f>SUM(J$32:J255)-SUM(K$32:K255)</f>
        <v>4077.8291335978429</v>
      </c>
      <c r="N255" s="23"/>
      <c r="O255" s="23"/>
      <c r="P255" s="23"/>
      <c r="Q255" s="23"/>
    </row>
    <row r="256" spans="4:17" hidden="1" x14ac:dyDescent="0.25">
      <c r="D256" s="41" t="str">
        <f t="shared" si="27"/>
        <v/>
      </c>
      <c r="E256" s="23">
        <f t="shared" si="33"/>
        <v>224</v>
      </c>
      <c r="F256" s="41">
        <f t="shared" si="34"/>
        <v>30422.548060149958</v>
      </c>
      <c r="G256" s="42">
        <f t="shared" si="28"/>
        <v>39.034617110802806</v>
      </c>
      <c r="H256" s="42">
        <f t="shared" si="29"/>
        <v>36.342574551437103</v>
      </c>
      <c r="I256" s="42">
        <f t="shared" si="35"/>
        <v>1881.9626522385693</v>
      </c>
      <c r="J256" s="41">
        <f t="shared" si="30"/>
        <v>1920.9972693493721</v>
      </c>
      <c r="K256" s="41">
        <f t="shared" si="31"/>
        <v>1902.7110400507149</v>
      </c>
      <c r="L256" s="23">
        <f t="shared" si="32"/>
        <v>1</v>
      </c>
      <c r="M256" s="41">
        <f>SUM(J$32:J256)-SUM(K$32:K256)</f>
        <v>4096.1153628964676</v>
      </c>
      <c r="N256" s="23"/>
      <c r="O256" s="23"/>
      <c r="P256" s="23"/>
      <c r="Q256" s="23"/>
    </row>
    <row r="257" spans="4:17" hidden="1" x14ac:dyDescent="0.25">
      <c r="D257" s="41" t="str">
        <f t="shared" si="27"/>
        <v/>
      </c>
      <c r="E257" s="23">
        <f t="shared" si="33"/>
        <v>225</v>
      </c>
      <c r="F257" s="41">
        <f t="shared" si="34"/>
        <v>28538.3113697066</v>
      </c>
      <c r="G257" s="42">
        <f t="shared" si="28"/>
        <v>36.760578906014537</v>
      </c>
      <c r="H257" s="42">
        <f t="shared" si="29"/>
        <v>34.225366567668708</v>
      </c>
      <c r="I257" s="42">
        <f t="shared" si="35"/>
        <v>1884.2366904433575</v>
      </c>
      <c r="J257" s="41">
        <f t="shared" si="30"/>
        <v>1920.9972693493721</v>
      </c>
      <c r="K257" s="41">
        <f t="shared" si="31"/>
        <v>1902.7110400507149</v>
      </c>
      <c r="L257" s="23">
        <f t="shared" si="32"/>
        <v>1</v>
      </c>
      <c r="M257" s="41">
        <f>SUM(J$32:J257)-SUM(K$32:K257)</f>
        <v>4114.4015921950922</v>
      </c>
      <c r="N257" s="23"/>
      <c r="O257" s="23"/>
      <c r="P257" s="23"/>
      <c r="Q257" s="23"/>
    </row>
    <row r="258" spans="4:17" hidden="1" x14ac:dyDescent="0.25">
      <c r="D258" s="41" t="str">
        <f t="shared" si="27"/>
        <v/>
      </c>
      <c r="E258" s="23">
        <f t="shared" si="33"/>
        <v>226</v>
      </c>
      <c r="F258" s="41">
        <f t="shared" si="34"/>
        <v>26651.79789326229</v>
      </c>
      <c r="G258" s="42">
        <f t="shared" si="28"/>
        <v>34.483792905062145</v>
      </c>
      <c r="H258" s="42">
        <f t="shared" si="29"/>
        <v>32.105600290919931</v>
      </c>
      <c r="I258" s="42">
        <f t="shared" si="35"/>
        <v>1886.5134764443101</v>
      </c>
      <c r="J258" s="41">
        <f t="shared" si="30"/>
        <v>1920.9972693493721</v>
      </c>
      <c r="K258" s="41">
        <f t="shared" si="31"/>
        <v>1902.7110400507149</v>
      </c>
      <c r="L258" s="23">
        <f t="shared" si="32"/>
        <v>1</v>
      </c>
      <c r="M258" s="41">
        <f>SUM(J$32:J258)-SUM(K$32:K258)</f>
        <v>4132.6878214937169</v>
      </c>
      <c r="N258" s="23"/>
      <c r="O258" s="23"/>
      <c r="P258" s="23"/>
      <c r="Q258" s="23"/>
    </row>
    <row r="259" spans="4:17" hidden="1" x14ac:dyDescent="0.25">
      <c r="D259" s="41" t="str">
        <f t="shared" si="27"/>
        <v/>
      </c>
      <c r="E259" s="23">
        <f t="shared" si="33"/>
        <v>227</v>
      </c>
      <c r="F259" s="41">
        <f t="shared" si="34"/>
        <v>24763.004879700609</v>
      </c>
      <c r="G259" s="42">
        <f t="shared" si="28"/>
        <v>32.204255787691935</v>
      </c>
      <c r="H259" s="42">
        <f t="shared" si="29"/>
        <v>29.98327262992008</v>
      </c>
      <c r="I259" s="42">
        <f t="shared" si="35"/>
        <v>1888.7930135616803</v>
      </c>
      <c r="J259" s="41">
        <f t="shared" si="30"/>
        <v>1920.9972693493721</v>
      </c>
      <c r="K259" s="41">
        <f t="shared" si="31"/>
        <v>1902.7110400507149</v>
      </c>
      <c r="L259" s="23">
        <f t="shared" si="32"/>
        <v>1</v>
      </c>
      <c r="M259" s="41">
        <f>SUM(J$32:J259)-SUM(K$32:K259)</f>
        <v>4150.9740507923416</v>
      </c>
      <c r="N259" s="23"/>
      <c r="O259" s="23"/>
      <c r="P259" s="23"/>
      <c r="Q259" s="23"/>
    </row>
    <row r="260" spans="4:17" hidden="1" x14ac:dyDescent="0.25">
      <c r="D260" s="41" t="str">
        <f t="shared" si="27"/>
        <v/>
      </c>
      <c r="E260" s="23">
        <f t="shared" si="33"/>
        <v>228</v>
      </c>
      <c r="F260" s="41">
        <f t="shared" si="34"/>
        <v>22871.929574580874</v>
      </c>
      <c r="G260" s="42">
        <f t="shared" si="28"/>
        <v>29.921964229638238</v>
      </c>
      <c r="H260" s="42">
        <f t="shared" si="29"/>
        <v>27.85838048966319</v>
      </c>
      <c r="I260" s="42">
        <f t="shared" si="35"/>
        <v>1891.0753051197339</v>
      </c>
      <c r="J260" s="41">
        <f t="shared" si="30"/>
        <v>1920.9972693493721</v>
      </c>
      <c r="K260" s="41">
        <f t="shared" si="31"/>
        <v>1902.7110400507149</v>
      </c>
      <c r="L260" s="23">
        <f t="shared" si="32"/>
        <v>1</v>
      </c>
      <c r="M260" s="41">
        <f>SUM(J$32:J260)-SUM(K$32:K260)</f>
        <v>4169.2602800909663</v>
      </c>
      <c r="N260" s="23"/>
      <c r="O260" s="23"/>
      <c r="P260" s="23"/>
      <c r="Q260" s="23"/>
    </row>
    <row r="261" spans="4:17" hidden="1" x14ac:dyDescent="0.25">
      <c r="D261" s="41" t="str">
        <f t="shared" si="27"/>
        <v/>
      </c>
      <c r="E261" s="23">
        <f t="shared" si="33"/>
        <v>229</v>
      </c>
      <c r="F261" s="41">
        <f t="shared" si="34"/>
        <v>20978.569220134119</v>
      </c>
      <c r="G261" s="42">
        <f t="shared" si="28"/>
        <v>27.636914902618557</v>
      </c>
      <c r="H261" s="42">
        <f t="shared" si="29"/>
        <v>25.730920771403486</v>
      </c>
      <c r="I261" s="42">
        <f t="shared" si="35"/>
        <v>1893.3603544467535</v>
      </c>
      <c r="J261" s="41">
        <f t="shared" si="30"/>
        <v>1920.9972693493721</v>
      </c>
      <c r="K261" s="41">
        <f t="shared" si="31"/>
        <v>1902.7110400507149</v>
      </c>
      <c r="L261" s="23">
        <f t="shared" si="32"/>
        <v>1</v>
      </c>
      <c r="M261" s="41">
        <f>SUM(J$32:J261)-SUM(K$32:K261)</f>
        <v>4187.5465093895909</v>
      </c>
      <c r="N261" s="23"/>
      <c r="O261" s="23"/>
      <c r="P261" s="23"/>
      <c r="Q261" s="23"/>
    </row>
    <row r="262" spans="4:17" hidden="1" x14ac:dyDescent="0.25">
      <c r="D262" s="41" t="str">
        <f t="shared" si="27"/>
        <v/>
      </c>
      <c r="E262" s="23">
        <f t="shared" si="33"/>
        <v>230</v>
      </c>
      <c r="F262" s="41">
        <f t="shared" si="34"/>
        <v>19082.921055259074</v>
      </c>
      <c r="G262" s="42">
        <f t="shared" si="28"/>
        <v>25.349104474328726</v>
      </c>
      <c r="H262" s="42">
        <f t="shared" si="29"/>
        <v>23.600890372650884</v>
      </c>
      <c r="I262" s="42">
        <f t="shared" si="35"/>
        <v>1895.6481648750434</v>
      </c>
      <c r="J262" s="41">
        <f t="shared" si="30"/>
        <v>1920.9972693493721</v>
      </c>
      <c r="K262" s="41">
        <f t="shared" si="31"/>
        <v>1902.7110400507149</v>
      </c>
      <c r="L262" s="23">
        <f t="shared" si="32"/>
        <v>1</v>
      </c>
      <c r="M262" s="41">
        <f>SUM(J$32:J262)-SUM(K$32:K262)</f>
        <v>4205.8327386882156</v>
      </c>
      <c r="N262" s="23"/>
      <c r="O262" s="23"/>
      <c r="P262" s="23"/>
      <c r="Q262" s="23"/>
    </row>
    <row r="263" spans="4:17" hidden="1" x14ac:dyDescent="0.25">
      <c r="D263" s="41" t="str">
        <f t="shared" si="27"/>
        <v/>
      </c>
      <c r="E263" s="23">
        <f t="shared" si="33"/>
        <v>231</v>
      </c>
      <c r="F263" s="41">
        <f t="shared" si="34"/>
        <v>17184.98231551814</v>
      </c>
      <c r="G263" s="42">
        <f t="shared" si="28"/>
        <v>23.05852960843805</v>
      </c>
      <c r="H263" s="42">
        <f t="shared" si="29"/>
        <v>21.468286187166459</v>
      </c>
      <c r="I263" s="42">
        <f t="shared" si="35"/>
        <v>1897.9387397409341</v>
      </c>
      <c r="J263" s="41">
        <f t="shared" si="30"/>
        <v>1920.9972693493721</v>
      </c>
      <c r="K263" s="41">
        <f t="shared" si="31"/>
        <v>1902.7110400507149</v>
      </c>
      <c r="L263" s="23">
        <f t="shared" si="32"/>
        <v>1</v>
      </c>
      <c r="M263" s="41">
        <f>SUM(J$32:J263)-SUM(K$32:K263)</f>
        <v>4224.1189679868403</v>
      </c>
      <c r="N263" s="23"/>
      <c r="O263" s="23"/>
      <c r="P263" s="23"/>
      <c r="Q263" s="23"/>
    </row>
    <row r="264" spans="4:17" hidden="1" x14ac:dyDescent="0.25">
      <c r="D264" s="41" t="str">
        <f t="shared" si="27"/>
        <v/>
      </c>
      <c r="E264" s="23">
        <f t="shared" si="33"/>
        <v>232</v>
      </c>
      <c r="F264" s="41">
        <f t="shared" si="34"/>
        <v>15284.750233133353</v>
      </c>
      <c r="G264" s="42">
        <f t="shared" si="28"/>
        <v>20.765186964584419</v>
      </c>
      <c r="H264" s="42">
        <f t="shared" si="29"/>
        <v>19.333105104957912</v>
      </c>
      <c r="I264" s="42">
        <f t="shared" si="35"/>
        <v>1900.2320823847876</v>
      </c>
      <c r="J264" s="41">
        <f t="shared" si="30"/>
        <v>1920.9972693493721</v>
      </c>
      <c r="K264" s="41">
        <f t="shared" si="31"/>
        <v>1902.7110400507149</v>
      </c>
      <c r="L264" s="23">
        <f t="shared" si="32"/>
        <v>1</v>
      </c>
      <c r="M264" s="41">
        <f>SUM(J$32:J264)-SUM(K$32:K264)</f>
        <v>4242.405197285465</v>
      </c>
      <c r="N264" s="23"/>
      <c r="O264" s="23"/>
      <c r="P264" s="23"/>
      <c r="Q264" s="23"/>
    </row>
    <row r="265" spans="4:17" hidden="1" x14ac:dyDescent="0.25">
      <c r="D265" s="41" t="str">
        <f t="shared" si="27"/>
        <v/>
      </c>
      <c r="E265" s="23">
        <f t="shared" si="33"/>
        <v>233</v>
      </c>
      <c r="F265" s="41">
        <f t="shared" si="34"/>
        <v>13382.22203698235</v>
      </c>
      <c r="G265" s="42">
        <f t="shared" si="28"/>
        <v>18.469073198369468</v>
      </c>
      <c r="H265" s="42">
        <f t="shared" si="29"/>
        <v>17.195344012275026</v>
      </c>
      <c r="I265" s="42">
        <f t="shared" si="35"/>
        <v>1902.5281961510027</v>
      </c>
      <c r="J265" s="41">
        <f t="shared" si="30"/>
        <v>1920.9972693493721</v>
      </c>
      <c r="K265" s="41">
        <f t="shared" si="31"/>
        <v>1902.7110400507149</v>
      </c>
      <c r="L265" s="23">
        <f t="shared" si="32"/>
        <v>1</v>
      </c>
      <c r="M265" s="41">
        <f>SUM(J$32:J265)-SUM(K$32:K265)</f>
        <v>4260.6914265840896</v>
      </c>
      <c r="N265" s="23"/>
      <c r="O265" s="23"/>
      <c r="P265" s="23"/>
      <c r="Q265" s="23"/>
    </row>
    <row r="266" spans="4:17" hidden="1" x14ac:dyDescent="0.25">
      <c r="D266" s="41" t="str">
        <f t="shared" si="27"/>
        <v/>
      </c>
      <c r="E266" s="23">
        <f t="shared" si="33"/>
        <v>234</v>
      </c>
      <c r="F266" s="41">
        <f t="shared" si="34"/>
        <v>11477.394952594332</v>
      </c>
      <c r="G266" s="42">
        <f t="shared" si="28"/>
        <v>16.170184961353673</v>
      </c>
      <c r="H266" s="42">
        <f t="shared" si="29"/>
        <v>15.054999791605146</v>
      </c>
      <c r="I266" s="42">
        <f t="shared" si="35"/>
        <v>1904.8270843880184</v>
      </c>
      <c r="J266" s="41">
        <f t="shared" si="30"/>
        <v>1920.9972693493721</v>
      </c>
      <c r="K266" s="41">
        <f t="shared" si="31"/>
        <v>1902.7110400507149</v>
      </c>
      <c r="L266" s="23">
        <f t="shared" si="32"/>
        <v>1</v>
      </c>
      <c r="M266" s="41">
        <f>SUM(J$32:J266)-SUM(K$32:K266)</f>
        <v>4278.9776558827143</v>
      </c>
      <c r="N266" s="23"/>
      <c r="O266" s="23"/>
      <c r="P266" s="23"/>
      <c r="Q266" s="23"/>
    </row>
    <row r="267" spans="4:17" hidden="1" x14ac:dyDescent="0.25">
      <c r="D267" s="41" t="str">
        <f t="shared" si="27"/>
        <v/>
      </c>
      <c r="E267" s="23">
        <f t="shared" si="33"/>
        <v>235</v>
      </c>
      <c r="F267" s="41">
        <f t="shared" si="34"/>
        <v>9570.266202146011</v>
      </c>
      <c r="G267" s="42">
        <f t="shared" si="28"/>
        <v>13.868518901051486</v>
      </c>
      <c r="H267" s="42">
        <f t="shared" si="29"/>
        <v>12.912069321668625</v>
      </c>
      <c r="I267" s="42">
        <f t="shared" si="35"/>
        <v>1907.1287504483207</v>
      </c>
      <c r="J267" s="41">
        <f t="shared" si="30"/>
        <v>1920.9972693493721</v>
      </c>
      <c r="K267" s="41">
        <f t="shared" si="31"/>
        <v>1902.7110400507149</v>
      </c>
      <c r="L267" s="23">
        <f t="shared" si="32"/>
        <v>1</v>
      </c>
      <c r="M267" s="41">
        <f>SUM(J$32:J267)-SUM(K$32:K267)</f>
        <v>4297.263885181339</v>
      </c>
      <c r="N267" s="23"/>
      <c r="O267" s="23"/>
      <c r="P267" s="23"/>
      <c r="Q267" s="23"/>
    </row>
    <row r="268" spans="4:17" hidden="1" x14ac:dyDescent="0.25">
      <c r="D268" s="41" t="str">
        <f t="shared" si="27"/>
        <v/>
      </c>
      <c r="E268" s="23">
        <f t="shared" si="33"/>
        <v>236</v>
      </c>
      <c r="F268" s="41">
        <f t="shared" si="34"/>
        <v>7660.833004457565</v>
      </c>
      <c r="G268" s="42">
        <f t="shared" si="28"/>
        <v>11.56407166092643</v>
      </c>
      <c r="H268" s="42">
        <f t="shared" si="29"/>
        <v>10.766549477414264</v>
      </c>
      <c r="I268" s="42">
        <f t="shared" si="35"/>
        <v>1909.4331976884457</v>
      </c>
      <c r="J268" s="41">
        <f t="shared" si="30"/>
        <v>1920.9972693493721</v>
      </c>
      <c r="K268" s="41">
        <f t="shared" si="31"/>
        <v>1902.7110400507149</v>
      </c>
      <c r="L268" s="23">
        <f t="shared" si="32"/>
        <v>1</v>
      </c>
      <c r="M268" s="41">
        <f>SUM(J$32:J268)-SUM(K$32:K268)</f>
        <v>4315.5501144799637</v>
      </c>
      <c r="N268" s="23"/>
      <c r="O268" s="23"/>
      <c r="P268" s="23"/>
      <c r="Q268" s="23"/>
    </row>
    <row r="269" spans="4:17" hidden="1" x14ac:dyDescent="0.25">
      <c r="D269" s="41" t="str">
        <f t="shared" si="27"/>
        <v/>
      </c>
      <c r="E269" s="23">
        <f t="shared" si="33"/>
        <v>237</v>
      </c>
      <c r="F269" s="41">
        <f t="shared" si="34"/>
        <v>5749.0925749885791</v>
      </c>
      <c r="G269" s="42">
        <f t="shared" si="28"/>
        <v>9.2568398803862255</v>
      </c>
      <c r="H269" s="42">
        <f t="shared" si="29"/>
        <v>8.6184371300147617</v>
      </c>
      <c r="I269" s="42">
        <f t="shared" si="35"/>
        <v>1911.7404294689859</v>
      </c>
      <c r="J269" s="41">
        <f t="shared" si="30"/>
        <v>1920.9972693493721</v>
      </c>
      <c r="K269" s="41">
        <f t="shared" si="31"/>
        <v>1902.7110400507149</v>
      </c>
      <c r="L269" s="23">
        <f t="shared" si="32"/>
        <v>1</v>
      </c>
      <c r="M269" s="41">
        <f>SUM(J$32:J269)-SUM(K$32:K269)</f>
        <v>4333.8363437785883</v>
      </c>
      <c r="N269" s="23"/>
      <c r="O269" s="23"/>
      <c r="P269" s="23"/>
      <c r="Q269" s="23"/>
    </row>
    <row r="270" spans="4:17" hidden="1" x14ac:dyDescent="0.25">
      <c r="D270" s="41" t="str">
        <f t="shared" si="27"/>
        <v/>
      </c>
      <c r="E270" s="23">
        <f t="shared" si="33"/>
        <v>238</v>
      </c>
      <c r="F270" s="41">
        <f t="shared" si="34"/>
        <v>3835.0421258339848</v>
      </c>
      <c r="G270" s="42">
        <f t="shared" si="28"/>
        <v>6.9468201947778674</v>
      </c>
      <c r="H270" s="42">
        <f t="shared" si="29"/>
        <v>6.4677291468621521</v>
      </c>
      <c r="I270" s="42">
        <f t="shared" si="35"/>
        <v>1914.0504491545942</v>
      </c>
      <c r="J270" s="41">
        <f t="shared" si="30"/>
        <v>1920.9972693493721</v>
      </c>
      <c r="K270" s="41">
        <f t="shared" si="31"/>
        <v>1902.7110400507149</v>
      </c>
      <c r="L270" s="23">
        <f t="shared" si="32"/>
        <v>1</v>
      </c>
      <c r="M270" s="41">
        <f>SUM(J$32:J270)-SUM(K$32:K270)</f>
        <v>4352.122573077213</v>
      </c>
      <c r="N270" s="23"/>
      <c r="O270" s="23"/>
      <c r="P270" s="23"/>
      <c r="Q270" s="23"/>
    </row>
    <row r="271" spans="4:17" hidden="1" x14ac:dyDescent="0.25">
      <c r="D271" s="41" t="str">
        <f t="shared" si="27"/>
        <v/>
      </c>
      <c r="E271" s="23">
        <f t="shared" si="33"/>
        <v>239</v>
      </c>
      <c r="F271" s="41">
        <f t="shared" si="34"/>
        <v>1918.6788657199954</v>
      </c>
      <c r="G271" s="42">
        <f t="shared" si="28"/>
        <v>4.6340092353827318</v>
      </c>
      <c r="H271" s="42">
        <f t="shared" si="29"/>
        <v>4.3144223915632329</v>
      </c>
      <c r="I271" s="42">
        <f t="shared" si="35"/>
        <v>1916.3632601139893</v>
      </c>
      <c r="J271" s="41">
        <f t="shared" si="30"/>
        <v>1920.9972693493721</v>
      </c>
      <c r="K271" s="41">
        <f t="shared" si="31"/>
        <v>1902.7110400507149</v>
      </c>
      <c r="L271" s="23">
        <f t="shared" si="32"/>
        <v>1</v>
      </c>
      <c r="M271" s="41">
        <f>SUM(J$32:J271)-SUM(K$32:K271)</f>
        <v>4370.4088023758377</v>
      </c>
      <c r="N271" s="23"/>
      <c r="O271" s="23"/>
      <c r="P271" s="23"/>
      <c r="Q271" s="23"/>
    </row>
    <row r="272" spans="4:17" hidden="1" x14ac:dyDescent="0.25">
      <c r="D272" s="41" t="str">
        <f t="shared" si="27"/>
        <v/>
      </c>
      <c r="E272" s="23">
        <f t="shared" si="33"/>
        <v>240</v>
      </c>
      <c r="F272" s="41">
        <f t="shared" si="34"/>
        <v>3.5015546018257737E-11</v>
      </c>
      <c r="G272" s="42">
        <f t="shared" si="28"/>
        <v>2.318403629411661</v>
      </c>
      <c r="H272" s="42">
        <f t="shared" si="29"/>
        <v>2.1585137239349952</v>
      </c>
      <c r="I272" s="42">
        <f t="shared" si="35"/>
        <v>1918.6788657199604</v>
      </c>
      <c r="J272" s="41">
        <f t="shared" si="30"/>
        <v>1920.9972693493721</v>
      </c>
      <c r="K272" s="41">
        <f t="shared" si="31"/>
        <v>1902.7110400507149</v>
      </c>
      <c r="L272" s="23">
        <f t="shared" si="32"/>
        <v>1</v>
      </c>
      <c r="M272" s="41">
        <f>SUM(J$32:J272)-SUM(K$32:K272)</f>
        <v>4388.6950316744624</v>
      </c>
      <c r="N272" s="23"/>
      <c r="O272" s="23"/>
      <c r="P272" s="23"/>
      <c r="Q272" s="23"/>
    </row>
    <row r="273" spans="4:17" hidden="1" x14ac:dyDescent="0.25">
      <c r="D273" s="41" t="str">
        <f t="shared" si="27"/>
        <v/>
      </c>
      <c r="E273" s="23" t="str">
        <f t="shared" si="33"/>
        <v/>
      </c>
      <c r="F273" s="41" t="str">
        <f t="shared" si="34"/>
        <v/>
      </c>
      <c r="G273" s="42" t="str">
        <f t="shared" si="28"/>
        <v/>
      </c>
      <c r="H273" s="42" t="str">
        <f t="shared" si="29"/>
        <v/>
      </c>
      <c r="I273" s="42" t="str">
        <f t="shared" si="35"/>
        <v/>
      </c>
      <c r="J273" s="41" t="str">
        <f t="shared" si="30"/>
        <v/>
      </c>
      <c r="K273" s="41" t="str">
        <f t="shared" si="31"/>
        <v/>
      </c>
      <c r="L273" s="23">
        <f t="shared" si="32"/>
        <v>1</v>
      </c>
      <c r="M273" s="41">
        <f>SUM(J$32:J273)-SUM(K$32:K273)</f>
        <v>4388.6950316744624</v>
      </c>
      <c r="N273" s="23"/>
      <c r="O273" s="23"/>
      <c r="P273" s="23"/>
      <c r="Q273" s="23"/>
    </row>
    <row r="274" spans="4:17" hidden="1" x14ac:dyDescent="0.25">
      <c r="D274" s="41" t="str">
        <f t="shared" si="27"/>
        <v/>
      </c>
      <c r="E274" s="23" t="str">
        <f t="shared" si="33"/>
        <v/>
      </c>
      <c r="F274" s="41" t="str">
        <f t="shared" si="34"/>
        <v/>
      </c>
      <c r="G274" s="42" t="str">
        <f t="shared" si="28"/>
        <v/>
      </c>
      <c r="H274" s="42" t="str">
        <f t="shared" si="29"/>
        <v/>
      </c>
      <c r="I274" s="42" t="str">
        <f t="shared" si="35"/>
        <v/>
      </c>
      <c r="J274" s="41" t="str">
        <f t="shared" si="30"/>
        <v/>
      </c>
      <c r="K274" s="41" t="str">
        <f t="shared" si="31"/>
        <v/>
      </c>
      <c r="L274" s="23">
        <f t="shared" si="32"/>
        <v>1</v>
      </c>
      <c r="M274" s="41">
        <f>SUM(J$32:J274)-SUM(K$32:K274)</f>
        <v>4388.6950316744624</v>
      </c>
      <c r="N274" s="23"/>
      <c r="O274" s="23"/>
      <c r="P274" s="23"/>
      <c r="Q274" s="23"/>
    </row>
    <row r="275" spans="4:17" hidden="1" x14ac:dyDescent="0.25">
      <c r="D275" s="41" t="str">
        <f t="shared" si="27"/>
        <v/>
      </c>
      <c r="E275" s="23" t="str">
        <f t="shared" si="33"/>
        <v/>
      </c>
      <c r="F275" s="41" t="str">
        <f t="shared" si="34"/>
        <v/>
      </c>
      <c r="G275" s="42" t="str">
        <f t="shared" si="28"/>
        <v/>
      </c>
      <c r="H275" s="42" t="str">
        <f t="shared" si="29"/>
        <v/>
      </c>
      <c r="I275" s="42" t="str">
        <f t="shared" si="35"/>
        <v/>
      </c>
      <c r="J275" s="41" t="str">
        <f t="shared" si="30"/>
        <v/>
      </c>
      <c r="K275" s="41" t="str">
        <f t="shared" si="31"/>
        <v/>
      </c>
      <c r="L275" s="23">
        <f t="shared" si="32"/>
        <v>1</v>
      </c>
      <c r="M275" s="41">
        <f>SUM(J$32:J275)-SUM(K$32:K275)</f>
        <v>4388.6950316744624</v>
      </c>
      <c r="N275" s="23"/>
      <c r="O275" s="23"/>
      <c r="P275" s="23"/>
      <c r="Q275" s="23"/>
    </row>
    <row r="276" spans="4:17" hidden="1" x14ac:dyDescent="0.25">
      <c r="D276" s="41" t="str">
        <f t="shared" si="27"/>
        <v/>
      </c>
      <c r="E276" s="23" t="str">
        <f t="shared" si="33"/>
        <v/>
      </c>
      <c r="F276" s="41" t="str">
        <f t="shared" si="34"/>
        <v/>
      </c>
      <c r="G276" s="42" t="str">
        <f t="shared" si="28"/>
        <v/>
      </c>
      <c r="H276" s="42" t="str">
        <f t="shared" si="29"/>
        <v/>
      </c>
      <c r="I276" s="42" t="str">
        <f t="shared" si="35"/>
        <v/>
      </c>
      <c r="J276" s="41" t="str">
        <f t="shared" si="30"/>
        <v/>
      </c>
      <c r="K276" s="41" t="str">
        <f t="shared" si="31"/>
        <v/>
      </c>
      <c r="L276" s="23">
        <f t="shared" si="32"/>
        <v>1</v>
      </c>
      <c r="M276" s="41">
        <f>SUM(J$32:J276)-SUM(K$32:K276)</f>
        <v>4388.6950316744624</v>
      </c>
      <c r="N276" s="23"/>
      <c r="O276" s="23"/>
      <c r="P276" s="23"/>
      <c r="Q276" s="23"/>
    </row>
    <row r="277" spans="4:17" hidden="1" x14ac:dyDescent="0.25">
      <c r="D277" s="41" t="str">
        <f t="shared" si="27"/>
        <v/>
      </c>
      <c r="E277" s="23" t="str">
        <f t="shared" si="33"/>
        <v/>
      </c>
      <c r="F277" s="41" t="str">
        <f t="shared" si="34"/>
        <v/>
      </c>
      <c r="G277" s="42" t="str">
        <f t="shared" si="28"/>
        <v/>
      </c>
      <c r="H277" s="42" t="str">
        <f t="shared" si="29"/>
        <v/>
      </c>
      <c r="I277" s="42" t="str">
        <f t="shared" si="35"/>
        <v/>
      </c>
      <c r="J277" s="41" t="str">
        <f t="shared" si="30"/>
        <v/>
      </c>
      <c r="K277" s="41" t="str">
        <f t="shared" si="31"/>
        <v/>
      </c>
      <c r="L277" s="23">
        <f t="shared" si="32"/>
        <v>1</v>
      </c>
      <c r="M277" s="41">
        <f>SUM(J$32:J277)-SUM(K$32:K277)</f>
        <v>4388.6950316744624</v>
      </c>
      <c r="N277" s="23"/>
      <c r="O277" s="23"/>
      <c r="P277" s="23"/>
      <c r="Q277" s="23"/>
    </row>
    <row r="278" spans="4:17" hidden="1" x14ac:dyDescent="0.25">
      <c r="D278" s="41" t="str">
        <f t="shared" si="27"/>
        <v/>
      </c>
      <c r="E278" s="23" t="str">
        <f t="shared" si="33"/>
        <v/>
      </c>
      <c r="F278" s="41" t="str">
        <f t="shared" si="34"/>
        <v/>
      </c>
      <c r="G278" s="42" t="str">
        <f t="shared" si="28"/>
        <v/>
      </c>
      <c r="H278" s="42" t="str">
        <f t="shared" si="29"/>
        <v/>
      </c>
      <c r="I278" s="42" t="str">
        <f t="shared" si="35"/>
        <v/>
      </c>
      <c r="J278" s="41" t="str">
        <f t="shared" si="30"/>
        <v/>
      </c>
      <c r="K278" s="41" t="str">
        <f t="shared" si="31"/>
        <v/>
      </c>
      <c r="L278" s="23">
        <f t="shared" si="32"/>
        <v>1</v>
      </c>
      <c r="M278" s="41">
        <f>SUM(J$32:J278)-SUM(K$32:K278)</f>
        <v>4388.6950316744624</v>
      </c>
      <c r="N278" s="23"/>
      <c r="O278" s="23"/>
      <c r="P278" s="23"/>
      <c r="Q278" s="23"/>
    </row>
    <row r="279" spans="4:17" hidden="1" x14ac:dyDescent="0.25">
      <c r="D279" s="41" t="str">
        <f t="shared" si="27"/>
        <v/>
      </c>
      <c r="E279" s="23" t="str">
        <f t="shared" si="33"/>
        <v/>
      </c>
      <c r="F279" s="41" t="str">
        <f t="shared" si="34"/>
        <v/>
      </c>
      <c r="G279" s="42" t="str">
        <f t="shared" si="28"/>
        <v/>
      </c>
      <c r="H279" s="42" t="str">
        <f t="shared" si="29"/>
        <v/>
      </c>
      <c r="I279" s="42" t="str">
        <f t="shared" si="35"/>
        <v/>
      </c>
      <c r="J279" s="41" t="str">
        <f t="shared" si="30"/>
        <v/>
      </c>
      <c r="K279" s="41" t="str">
        <f t="shared" si="31"/>
        <v/>
      </c>
      <c r="L279" s="23">
        <f t="shared" si="32"/>
        <v>1</v>
      </c>
      <c r="M279" s="41">
        <f>SUM(J$32:J279)-SUM(K$32:K279)</f>
        <v>4388.6950316744624</v>
      </c>
      <c r="N279" s="23"/>
      <c r="O279" s="23"/>
      <c r="P279" s="23"/>
      <c r="Q279" s="23"/>
    </row>
    <row r="280" spans="4:17" hidden="1" x14ac:dyDescent="0.25">
      <c r="D280" s="41" t="str">
        <f t="shared" si="27"/>
        <v/>
      </c>
      <c r="E280" s="23" t="str">
        <f t="shared" si="33"/>
        <v/>
      </c>
      <c r="F280" s="41" t="str">
        <f t="shared" si="34"/>
        <v/>
      </c>
      <c r="G280" s="42" t="str">
        <f t="shared" si="28"/>
        <v/>
      </c>
      <c r="H280" s="42" t="str">
        <f t="shared" si="29"/>
        <v/>
      </c>
      <c r="I280" s="42" t="str">
        <f t="shared" si="35"/>
        <v/>
      </c>
      <c r="J280" s="41" t="str">
        <f t="shared" si="30"/>
        <v/>
      </c>
      <c r="K280" s="41" t="str">
        <f t="shared" si="31"/>
        <v/>
      </c>
      <c r="L280" s="23">
        <f t="shared" si="32"/>
        <v>1</v>
      </c>
      <c r="M280" s="41">
        <f>SUM(J$32:J280)-SUM(K$32:K280)</f>
        <v>4388.6950316744624</v>
      </c>
      <c r="N280" s="23"/>
      <c r="O280" s="23"/>
      <c r="P280" s="23"/>
      <c r="Q280" s="23"/>
    </row>
    <row r="281" spans="4:17" hidden="1" x14ac:dyDescent="0.25">
      <c r="D281" s="41" t="str">
        <f t="shared" si="27"/>
        <v/>
      </c>
      <c r="E281" s="23" t="str">
        <f t="shared" si="33"/>
        <v/>
      </c>
      <c r="F281" s="41" t="str">
        <f t="shared" si="34"/>
        <v/>
      </c>
      <c r="G281" s="42" t="str">
        <f t="shared" si="28"/>
        <v/>
      </c>
      <c r="H281" s="42" t="str">
        <f t="shared" si="29"/>
        <v/>
      </c>
      <c r="I281" s="42" t="str">
        <f t="shared" si="35"/>
        <v/>
      </c>
      <c r="J281" s="41" t="str">
        <f t="shared" si="30"/>
        <v/>
      </c>
      <c r="K281" s="41" t="str">
        <f t="shared" si="31"/>
        <v/>
      </c>
      <c r="L281" s="23">
        <f t="shared" si="32"/>
        <v>1</v>
      </c>
      <c r="M281" s="41">
        <f>SUM(J$32:J281)-SUM(K$32:K281)</f>
        <v>4388.6950316744624</v>
      </c>
      <c r="N281" s="23"/>
      <c r="O281" s="23"/>
      <c r="P281" s="23"/>
      <c r="Q281" s="23"/>
    </row>
    <row r="282" spans="4:17" hidden="1" x14ac:dyDescent="0.25">
      <c r="D282" s="41" t="str">
        <f t="shared" si="27"/>
        <v/>
      </c>
      <c r="E282" s="23" t="str">
        <f t="shared" si="33"/>
        <v/>
      </c>
      <c r="F282" s="41" t="str">
        <f t="shared" si="34"/>
        <v/>
      </c>
      <c r="G282" s="42" t="str">
        <f t="shared" si="28"/>
        <v/>
      </c>
      <c r="H282" s="42" t="str">
        <f t="shared" si="29"/>
        <v/>
      </c>
      <c r="I282" s="42" t="str">
        <f t="shared" si="35"/>
        <v/>
      </c>
      <c r="J282" s="41" t="str">
        <f t="shared" si="30"/>
        <v/>
      </c>
      <c r="K282" s="41" t="str">
        <f t="shared" si="31"/>
        <v/>
      </c>
      <c r="L282" s="23">
        <f t="shared" si="32"/>
        <v>1</v>
      </c>
      <c r="M282" s="41">
        <f>SUM(J$32:J282)-SUM(K$32:K282)</f>
        <v>4388.6950316744624</v>
      </c>
      <c r="N282" s="23"/>
      <c r="O282" s="23"/>
      <c r="P282" s="23"/>
      <c r="Q282" s="23"/>
    </row>
    <row r="283" spans="4:17" hidden="1" x14ac:dyDescent="0.25">
      <c r="D283" s="41" t="str">
        <f t="shared" si="27"/>
        <v/>
      </c>
      <c r="E283" s="23" t="str">
        <f t="shared" si="33"/>
        <v/>
      </c>
      <c r="F283" s="41" t="str">
        <f t="shared" si="34"/>
        <v/>
      </c>
      <c r="G283" s="42" t="str">
        <f t="shared" si="28"/>
        <v/>
      </c>
      <c r="H283" s="42" t="str">
        <f t="shared" si="29"/>
        <v/>
      </c>
      <c r="I283" s="42" t="str">
        <f t="shared" si="35"/>
        <v/>
      </c>
      <c r="J283" s="41" t="str">
        <f t="shared" si="30"/>
        <v/>
      </c>
      <c r="K283" s="41" t="str">
        <f t="shared" si="31"/>
        <v/>
      </c>
      <c r="L283" s="23">
        <f t="shared" si="32"/>
        <v>1</v>
      </c>
      <c r="M283" s="41">
        <f>SUM(J$32:J283)-SUM(K$32:K283)</f>
        <v>4388.6950316744624</v>
      </c>
      <c r="N283" s="23"/>
      <c r="O283" s="23"/>
      <c r="P283" s="23"/>
      <c r="Q283" s="23"/>
    </row>
    <row r="284" spans="4:17" hidden="1" x14ac:dyDescent="0.25">
      <c r="D284" s="41" t="str">
        <f t="shared" si="27"/>
        <v/>
      </c>
      <c r="E284" s="23" t="str">
        <f t="shared" si="33"/>
        <v/>
      </c>
      <c r="F284" s="41" t="str">
        <f t="shared" si="34"/>
        <v/>
      </c>
      <c r="G284" s="42" t="str">
        <f t="shared" si="28"/>
        <v/>
      </c>
      <c r="H284" s="42" t="str">
        <f t="shared" si="29"/>
        <v/>
      </c>
      <c r="I284" s="42" t="str">
        <f t="shared" si="35"/>
        <v/>
      </c>
      <c r="J284" s="41" t="str">
        <f t="shared" si="30"/>
        <v/>
      </c>
      <c r="K284" s="41" t="str">
        <f t="shared" si="31"/>
        <v/>
      </c>
      <c r="L284" s="23">
        <f t="shared" si="32"/>
        <v>1</v>
      </c>
      <c r="M284" s="41">
        <f>SUM(J$32:J284)-SUM(K$32:K284)</f>
        <v>4388.6950316744624</v>
      </c>
      <c r="N284" s="23"/>
      <c r="O284" s="23"/>
      <c r="P284" s="23"/>
      <c r="Q284" s="23"/>
    </row>
    <row r="285" spans="4:17" hidden="1" x14ac:dyDescent="0.25">
      <c r="D285" s="41" t="str">
        <f t="shared" si="27"/>
        <v/>
      </c>
      <c r="E285" s="23" t="str">
        <f t="shared" si="33"/>
        <v/>
      </c>
      <c r="F285" s="41" t="str">
        <f t="shared" si="34"/>
        <v/>
      </c>
      <c r="G285" s="42" t="str">
        <f t="shared" si="28"/>
        <v/>
      </c>
      <c r="H285" s="42" t="str">
        <f t="shared" si="29"/>
        <v/>
      </c>
      <c r="I285" s="42" t="str">
        <f t="shared" si="35"/>
        <v/>
      </c>
      <c r="J285" s="41" t="str">
        <f t="shared" si="30"/>
        <v/>
      </c>
      <c r="K285" s="41" t="str">
        <f t="shared" si="31"/>
        <v/>
      </c>
      <c r="L285" s="23">
        <f t="shared" si="32"/>
        <v>1</v>
      </c>
      <c r="M285" s="41">
        <f>SUM(J$32:J285)-SUM(K$32:K285)</f>
        <v>4388.6950316744624</v>
      </c>
      <c r="N285" s="23"/>
      <c r="O285" s="23"/>
      <c r="P285" s="23"/>
      <c r="Q285" s="23"/>
    </row>
    <row r="286" spans="4:17" hidden="1" x14ac:dyDescent="0.25">
      <c r="D286" s="41" t="str">
        <f t="shared" si="27"/>
        <v/>
      </c>
      <c r="E286" s="23" t="str">
        <f t="shared" si="33"/>
        <v/>
      </c>
      <c r="F286" s="41" t="str">
        <f t="shared" si="34"/>
        <v/>
      </c>
      <c r="G286" s="42" t="str">
        <f t="shared" si="28"/>
        <v/>
      </c>
      <c r="H286" s="42" t="str">
        <f t="shared" si="29"/>
        <v/>
      </c>
      <c r="I286" s="42" t="str">
        <f t="shared" si="35"/>
        <v/>
      </c>
      <c r="J286" s="41" t="str">
        <f t="shared" si="30"/>
        <v/>
      </c>
      <c r="K286" s="41" t="str">
        <f t="shared" si="31"/>
        <v/>
      </c>
      <c r="L286" s="23">
        <f t="shared" si="32"/>
        <v>1</v>
      </c>
      <c r="M286" s="41">
        <f>SUM(J$32:J286)-SUM(K$32:K286)</f>
        <v>4388.6950316744624</v>
      </c>
      <c r="N286" s="23"/>
      <c r="O286" s="23"/>
      <c r="P286" s="23"/>
      <c r="Q286" s="23"/>
    </row>
    <row r="287" spans="4:17" hidden="1" x14ac:dyDescent="0.25">
      <c r="D287" s="41" t="str">
        <f t="shared" si="27"/>
        <v/>
      </c>
      <c r="E287" s="23" t="str">
        <f t="shared" si="33"/>
        <v/>
      </c>
      <c r="F287" s="41" t="str">
        <f t="shared" si="34"/>
        <v/>
      </c>
      <c r="G287" s="42" t="str">
        <f t="shared" si="28"/>
        <v/>
      </c>
      <c r="H287" s="42" t="str">
        <f t="shared" si="29"/>
        <v/>
      </c>
      <c r="I287" s="42" t="str">
        <f t="shared" si="35"/>
        <v/>
      </c>
      <c r="J287" s="41" t="str">
        <f t="shared" si="30"/>
        <v/>
      </c>
      <c r="K287" s="41" t="str">
        <f t="shared" si="31"/>
        <v/>
      </c>
      <c r="L287" s="23">
        <f t="shared" si="32"/>
        <v>1</v>
      </c>
      <c r="M287" s="41">
        <f>SUM(J$32:J287)-SUM(K$32:K287)</f>
        <v>4388.6950316744624</v>
      </c>
      <c r="N287" s="23"/>
      <c r="O287" s="23"/>
      <c r="P287" s="23"/>
      <c r="Q287" s="23"/>
    </row>
    <row r="288" spans="4:17" hidden="1" x14ac:dyDescent="0.25">
      <c r="D288" s="41" t="str">
        <f t="shared" si="27"/>
        <v/>
      </c>
      <c r="E288" s="23" t="str">
        <f t="shared" si="33"/>
        <v/>
      </c>
      <c r="F288" s="41" t="str">
        <f t="shared" si="34"/>
        <v/>
      </c>
      <c r="G288" s="42" t="str">
        <f t="shared" si="28"/>
        <v/>
      </c>
      <c r="H288" s="42" t="str">
        <f t="shared" si="29"/>
        <v/>
      </c>
      <c r="I288" s="42" t="str">
        <f t="shared" si="35"/>
        <v/>
      </c>
      <c r="J288" s="41" t="str">
        <f t="shared" si="30"/>
        <v/>
      </c>
      <c r="K288" s="41" t="str">
        <f t="shared" si="31"/>
        <v/>
      </c>
      <c r="L288" s="23">
        <f t="shared" si="32"/>
        <v>1</v>
      </c>
      <c r="M288" s="41">
        <f>SUM(J$32:J288)-SUM(K$32:K288)</f>
        <v>4388.6950316744624</v>
      </c>
      <c r="N288" s="23"/>
      <c r="O288" s="23"/>
      <c r="P288" s="23"/>
      <c r="Q288" s="23"/>
    </row>
    <row r="289" spans="4:17" hidden="1" x14ac:dyDescent="0.25">
      <c r="D289" s="41" t="str">
        <f t="shared" ref="D289:D352" si="36">IF(E289=$F$13*$B$12,M289,"")</f>
        <v/>
      </c>
      <c r="E289" s="23" t="str">
        <f t="shared" si="33"/>
        <v/>
      </c>
      <c r="F289" s="41" t="str">
        <f t="shared" si="34"/>
        <v/>
      </c>
      <c r="G289" s="42" t="str">
        <f t="shared" ref="G289:G352" si="37">IF($E289="","",$F288*$F$16/$B$12)</f>
        <v/>
      </c>
      <c r="H289" s="42" t="str">
        <f t="shared" ref="H289:H352" si="38">IF($E289="","",$F288*$B$19/$B$12)</f>
        <v/>
      </c>
      <c r="I289" s="42" t="str">
        <f t="shared" si="35"/>
        <v/>
      </c>
      <c r="J289" s="41" t="str">
        <f t="shared" ref="J289:J352" si="39">IF($E289="","",IF($L289=0,$F288*$F$16/$B$12,PMT($F$16/$B$12,$B$11,-$F$11,0,0)))</f>
        <v/>
      </c>
      <c r="K289" s="41" t="str">
        <f t="shared" ref="K289:K352" si="40">IF($E289="","",IF($L289=0,$F288*$B$19/$B$12,PMT($B$19/$B$12,$B$11,-$F$11,0,0)))</f>
        <v/>
      </c>
      <c r="L289" s="23">
        <f t="shared" ref="L289:L352" si="41">IF(E289=$F$15,1,0+L288)</f>
        <v>1</v>
      </c>
      <c r="M289" s="41">
        <f>SUM(J$32:J289)-SUM(K$32:K289)</f>
        <v>4388.6950316744624</v>
      </c>
      <c r="N289" s="23"/>
      <c r="O289" s="23"/>
      <c r="P289" s="23"/>
      <c r="Q289" s="23"/>
    </row>
    <row r="290" spans="4:17" hidden="1" x14ac:dyDescent="0.25">
      <c r="D290" s="41" t="str">
        <f t="shared" si="36"/>
        <v/>
      </c>
      <c r="E290" s="23" t="str">
        <f t="shared" ref="E290:E353" si="42">IF(E289="","",IF(E289+1&lt;=$B$10,E289+1,""))</f>
        <v/>
      </c>
      <c r="F290" s="41" t="str">
        <f t="shared" ref="F290:F353" si="43">IF(E290="","",F289-I290)</f>
        <v/>
      </c>
      <c r="G290" s="42" t="str">
        <f t="shared" si="37"/>
        <v/>
      </c>
      <c r="H290" s="42" t="str">
        <f t="shared" si="38"/>
        <v/>
      </c>
      <c r="I290" s="42" t="str">
        <f t="shared" ref="I290:I353" si="44">IF(E290="","",J290-G290)</f>
        <v/>
      </c>
      <c r="J290" s="41" t="str">
        <f t="shared" si="39"/>
        <v/>
      </c>
      <c r="K290" s="41" t="str">
        <f t="shared" si="40"/>
        <v/>
      </c>
      <c r="L290" s="23">
        <f t="shared" si="41"/>
        <v>1</v>
      </c>
      <c r="M290" s="41">
        <f>SUM(J$32:J290)-SUM(K$32:K290)</f>
        <v>4388.6950316744624</v>
      </c>
      <c r="N290" s="23"/>
      <c r="O290" s="23"/>
      <c r="P290" s="23"/>
      <c r="Q290" s="23"/>
    </row>
    <row r="291" spans="4:17" hidden="1" x14ac:dyDescent="0.25">
      <c r="D291" s="41" t="str">
        <f t="shared" si="36"/>
        <v/>
      </c>
      <c r="E291" s="23" t="str">
        <f t="shared" si="42"/>
        <v/>
      </c>
      <c r="F291" s="41" t="str">
        <f t="shared" si="43"/>
        <v/>
      </c>
      <c r="G291" s="42" t="str">
        <f t="shared" si="37"/>
        <v/>
      </c>
      <c r="H291" s="42" t="str">
        <f t="shared" si="38"/>
        <v/>
      </c>
      <c r="I291" s="42" t="str">
        <f t="shared" si="44"/>
        <v/>
      </c>
      <c r="J291" s="41" t="str">
        <f t="shared" si="39"/>
        <v/>
      </c>
      <c r="K291" s="41" t="str">
        <f t="shared" si="40"/>
        <v/>
      </c>
      <c r="L291" s="23">
        <f t="shared" si="41"/>
        <v>1</v>
      </c>
      <c r="M291" s="41">
        <f>SUM(J$32:J291)-SUM(K$32:K291)</f>
        <v>4388.6950316744624</v>
      </c>
      <c r="N291" s="23"/>
      <c r="O291" s="23"/>
      <c r="P291" s="23"/>
      <c r="Q291" s="23"/>
    </row>
    <row r="292" spans="4:17" hidden="1" x14ac:dyDescent="0.25">
      <c r="D292" s="41" t="str">
        <f t="shared" si="36"/>
        <v/>
      </c>
      <c r="E292" s="23" t="str">
        <f t="shared" si="42"/>
        <v/>
      </c>
      <c r="F292" s="41" t="str">
        <f t="shared" si="43"/>
        <v/>
      </c>
      <c r="G292" s="42" t="str">
        <f t="shared" si="37"/>
        <v/>
      </c>
      <c r="H292" s="42" t="str">
        <f t="shared" si="38"/>
        <v/>
      </c>
      <c r="I292" s="42" t="str">
        <f t="shared" si="44"/>
        <v/>
      </c>
      <c r="J292" s="41" t="str">
        <f t="shared" si="39"/>
        <v/>
      </c>
      <c r="K292" s="41" t="str">
        <f t="shared" si="40"/>
        <v/>
      </c>
      <c r="L292" s="23">
        <f t="shared" si="41"/>
        <v>1</v>
      </c>
      <c r="M292" s="41">
        <f>SUM(J$32:J292)-SUM(K$32:K292)</f>
        <v>4388.6950316744624</v>
      </c>
      <c r="N292" s="23"/>
      <c r="O292" s="23"/>
      <c r="P292" s="23"/>
      <c r="Q292" s="23"/>
    </row>
    <row r="293" spans="4:17" hidden="1" x14ac:dyDescent="0.25">
      <c r="D293" s="41" t="str">
        <f t="shared" si="36"/>
        <v/>
      </c>
      <c r="E293" s="23" t="str">
        <f t="shared" si="42"/>
        <v/>
      </c>
      <c r="F293" s="41" t="str">
        <f t="shared" si="43"/>
        <v/>
      </c>
      <c r="G293" s="42" t="str">
        <f t="shared" si="37"/>
        <v/>
      </c>
      <c r="H293" s="42" t="str">
        <f t="shared" si="38"/>
        <v/>
      </c>
      <c r="I293" s="42" t="str">
        <f t="shared" si="44"/>
        <v/>
      </c>
      <c r="J293" s="41" t="str">
        <f t="shared" si="39"/>
        <v/>
      </c>
      <c r="K293" s="41" t="str">
        <f t="shared" si="40"/>
        <v/>
      </c>
      <c r="L293" s="23">
        <f t="shared" si="41"/>
        <v>1</v>
      </c>
      <c r="M293" s="41">
        <f>SUM(J$32:J293)-SUM(K$32:K293)</f>
        <v>4388.6950316744624</v>
      </c>
      <c r="N293" s="23"/>
      <c r="O293" s="23"/>
      <c r="P293" s="23"/>
      <c r="Q293" s="23"/>
    </row>
    <row r="294" spans="4:17" hidden="1" x14ac:dyDescent="0.25">
      <c r="D294" s="41" t="str">
        <f t="shared" si="36"/>
        <v/>
      </c>
      <c r="E294" s="23" t="str">
        <f t="shared" si="42"/>
        <v/>
      </c>
      <c r="F294" s="41" t="str">
        <f t="shared" si="43"/>
        <v/>
      </c>
      <c r="G294" s="42" t="str">
        <f t="shared" si="37"/>
        <v/>
      </c>
      <c r="H294" s="42" t="str">
        <f t="shared" si="38"/>
        <v/>
      </c>
      <c r="I294" s="42" t="str">
        <f t="shared" si="44"/>
        <v/>
      </c>
      <c r="J294" s="41" t="str">
        <f t="shared" si="39"/>
        <v/>
      </c>
      <c r="K294" s="41" t="str">
        <f t="shared" si="40"/>
        <v/>
      </c>
      <c r="L294" s="23">
        <f t="shared" si="41"/>
        <v>1</v>
      </c>
      <c r="M294" s="41">
        <f>SUM(J$32:J294)-SUM(K$32:K294)</f>
        <v>4388.6950316744624</v>
      </c>
      <c r="N294" s="23"/>
      <c r="O294" s="23"/>
      <c r="P294" s="23"/>
      <c r="Q294" s="23"/>
    </row>
    <row r="295" spans="4:17" hidden="1" x14ac:dyDescent="0.25">
      <c r="D295" s="41" t="str">
        <f t="shared" si="36"/>
        <v/>
      </c>
      <c r="E295" s="23" t="str">
        <f t="shared" si="42"/>
        <v/>
      </c>
      <c r="F295" s="41" t="str">
        <f t="shared" si="43"/>
        <v/>
      </c>
      <c r="G295" s="42" t="str">
        <f t="shared" si="37"/>
        <v/>
      </c>
      <c r="H295" s="42" t="str">
        <f t="shared" si="38"/>
        <v/>
      </c>
      <c r="I295" s="42" t="str">
        <f t="shared" si="44"/>
        <v/>
      </c>
      <c r="J295" s="41" t="str">
        <f t="shared" si="39"/>
        <v/>
      </c>
      <c r="K295" s="41" t="str">
        <f t="shared" si="40"/>
        <v/>
      </c>
      <c r="L295" s="23">
        <f t="shared" si="41"/>
        <v>1</v>
      </c>
      <c r="M295" s="41">
        <f>SUM(J$32:J295)-SUM(K$32:K295)</f>
        <v>4388.6950316744624</v>
      </c>
      <c r="N295" s="23"/>
      <c r="O295" s="23"/>
      <c r="P295" s="23"/>
      <c r="Q295" s="23"/>
    </row>
    <row r="296" spans="4:17" hidden="1" x14ac:dyDescent="0.25">
      <c r="D296" s="41" t="str">
        <f t="shared" si="36"/>
        <v/>
      </c>
      <c r="E296" s="23" t="str">
        <f t="shared" si="42"/>
        <v/>
      </c>
      <c r="F296" s="41" t="str">
        <f t="shared" si="43"/>
        <v/>
      </c>
      <c r="G296" s="42" t="str">
        <f t="shared" si="37"/>
        <v/>
      </c>
      <c r="H296" s="42" t="str">
        <f t="shared" si="38"/>
        <v/>
      </c>
      <c r="I296" s="42" t="str">
        <f t="shared" si="44"/>
        <v/>
      </c>
      <c r="J296" s="41" t="str">
        <f t="shared" si="39"/>
        <v/>
      </c>
      <c r="K296" s="41" t="str">
        <f t="shared" si="40"/>
        <v/>
      </c>
      <c r="L296" s="23">
        <f t="shared" si="41"/>
        <v>1</v>
      </c>
      <c r="M296" s="41">
        <f>SUM(J$32:J296)-SUM(K$32:K296)</f>
        <v>4388.6950316744624</v>
      </c>
      <c r="N296" s="23"/>
      <c r="O296" s="23"/>
      <c r="P296" s="23"/>
      <c r="Q296" s="23"/>
    </row>
    <row r="297" spans="4:17" hidden="1" x14ac:dyDescent="0.25">
      <c r="D297" s="41" t="str">
        <f t="shared" si="36"/>
        <v/>
      </c>
      <c r="E297" s="23" t="str">
        <f t="shared" si="42"/>
        <v/>
      </c>
      <c r="F297" s="41" t="str">
        <f t="shared" si="43"/>
        <v/>
      </c>
      <c r="G297" s="42" t="str">
        <f t="shared" si="37"/>
        <v/>
      </c>
      <c r="H297" s="42" t="str">
        <f t="shared" si="38"/>
        <v/>
      </c>
      <c r="I297" s="42" t="str">
        <f t="shared" si="44"/>
        <v/>
      </c>
      <c r="J297" s="41" t="str">
        <f t="shared" si="39"/>
        <v/>
      </c>
      <c r="K297" s="41" t="str">
        <f t="shared" si="40"/>
        <v/>
      </c>
      <c r="L297" s="23">
        <f t="shared" si="41"/>
        <v>1</v>
      </c>
      <c r="M297" s="41">
        <f>SUM(J$32:J297)-SUM(K$32:K297)</f>
        <v>4388.6950316744624</v>
      </c>
      <c r="N297" s="23"/>
      <c r="O297" s="23"/>
      <c r="P297" s="23"/>
      <c r="Q297" s="23"/>
    </row>
    <row r="298" spans="4:17" hidden="1" x14ac:dyDescent="0.25">
      <c r="D298" s="41" t="str">
        <f t="shared" si="36"/>
        <v/>
      </c>
      <c r="E298" s="23" t="str">
        <f t="shared" si="42"/>
        <v/>
      </c>
      <c r="F298" s="41" t="str">
        <f t="shared" si="43"/>
        <v/>
      </c>
      <c r="G298" s="42" t="str">
        <f t="shared" si="37"/>
        <v/>
      </c>
      <c r="H298" s="42" t="str">
        <f t="shared" si="38"/>
        <v/>
      </c>
      <c r="I298" s="42" t="str">
        <f t="shared" si="44"/>
        <v/>
      </c>
      <c r="J298" s="41" t="str">
        <f t="shared" si="39"/>
        <v/>
      </c>
      <c r="K298" s="41" t="str">
        <f t="shared" si="40"/>
        <v/>
      </c>
      <c r="L298" s="23">
        <f t="shared" si="41"/>
        <v>1</v>
      </c>
      <c r="M298" s="41">
        <f>SUM(J$32:J298)-SUM(K$32:K298)</f>
        <v>4388.6950316744624</v>
      </c>
      <c r="N298" s="23"/>
      <c r="O298" s="23"/>
      <c r="P298" s="23"/>
      <c r="Q298" s="23"/>
    </row>
    <row r="299" spans="4:17" hidden="1" x14ac:dyDescent="0.25">
      <c r="D299" s="41" t="str">
        <f t="shared" si="36"/>
        <v/>
      </c>
      <c r="E299" s="23" t="str">
        <f t="shared" si="42"/>
        <v/>
      </c>
      <c r="F299" s="41" t="str">
        <f t="shared" si="43"/>
        <v/>
      </c>
      <c r="G299" s="42" t="str">
        <f t="shared" si="37"/>
        <v/>
      </c>
      <c r="H299" s="42" t="str">
        <f t="shared" si="38"/>
        <v/>
      </c>
      <c r="I299" s="42" t="str">
        <f t="shared" si="44"/>
        <v/>
      </c>
      <c r="J299" s="41" t="str">
        <f t="shared" si="39"/>
        <v/>
      </c>
      <c r="K299" s="41" t="str">
        <f t="shared" si="40"/>
        <v/>
      </c>
      <c r="L299" s="23">
        <f t="shared" si="41"/>
        <v>1</v>
      </c>
      <c r="M299" s="41">
        <f>SUM(J$32:J299)-SUM(K$32:K299)</f>
        <v>4388.6950316744624</v>
      </c>
      <c r="N299" s="23"/>
      <c r="O299" s="23"/>
      <c r="P299" s="23"/>
      <c r="Q299" s="23"/>
    </row>
    <row r="300" spans="4:17" hidden="1" x14ac:dyDescent="0.25">
      <c r="D300" s="41" t="str">
        <f t="shared" si="36"/>
        <v/>
      </c>
      <c r="E300" s="23" t="str">
        <f t="shared" si="42"/>
        <v/>
      </c>
      <c r="F300" s="41" t="str">
        <f t="shared" si="43"/>
        <v/>
      </c>
      <c r="G300" s="42" t="str">
        <f t="shared" si="37"/>
        <v/>
      </c>
      <c r="H300" s="42" t="str">
        <f t="shared" si="38"/>
        <v/>
      </c>
      <c r="I300" s="42" t="str">
        <f t="shared" si="44"/>
        <v/>
      </c>
      <c r="J300" s="41" t="str">
        <f t="shared" si="39"/>
        <v/>
      </c>
      <c r="K300" s="41" t="str">
        <f t="shared" si="40"/>
        <v/>
      </c>
      <c r="L300" s="23">
        <f t="shared" si="41"/>
        <v>1</v>
      </c>
      <c r="M300" s="41">
        <f>SUM(J$32:J300)-SUM(K$32:K300)</f>
        <v>4388.6950316744624</v>
      </c>
      <c r="N300" s="23"/>
      <c r="O300" s="23"/>
      <c r="P300" s="23"/>
      <c r="Q300" s="23"/>
    </row>
    <row r="301" spans="4:17" hidden="1" x14ac:dyDescent="0.25">
      <c r="D301" s="41" t="str">
        <f t="shared" si="36"/>
        <v/>
      </c>
      <c r="E301" s="23" t="str">
        <f t="shared" si="42"/>
        <v/>
      </c>
      <c r="F301" s="41" t="str">
        <f t="shared" si="43"/>
        <v/>
      </c>
      <c r="G301" s="42" t="str">
        <f t="shared" si="37"/>
        <v/>
      </c>
      <c r="H301" s="42" t="str">
        <f t="shared" si="38"/>
        <v/>
      </c>
      <c r="I301" s="42" t="str">
        <f t="shared" si="44"/>
        <v/>
      </c>
      <c r="J301" s="41" t="str">
        <f t="shared" si="39"/>
        <v/>
      </c>
      <c r="K301" s="41" t="str">
        <f t="shared" si="40"/>
        <v/>
      </c>
      <c r="L301" s="23">
        <f t="shared" si="41"/>
        <v>1</v>
      </c>
      <c r="M301" s="41">
        <f>SUM(J$32:J301)-SUM(K$32:K301)</f>
        <v>4388.6950316744624</v>
      </c>
      <c r="N301" s="23"/>
      <c r="O301" s="23"/>
      <c r="P301" s="23"/>
      <c r="Q301" s="23"/>
    </row>
    <row r="302" spans="4:17" hidden="1" x14ac:dyDescent="0.25">
      <c r="D302" s="41" t="str">
        <f t="shared" si="36"/>
        <v/>
      </c>
      <c r="E302" s="23" t="str">
        <f t="shared" si="42"/>
        <v/>
      </c>
      <c r="F302" s="41" t="str">
        <f t="shared" si="43"/>
        <v/>
      </c>
      <c r="G302" s="42" t="str">
        <f t="shared" si="37"/>
        <v/>
      </c>
      <c r="H302" s="42" t="str">
        <f t="shared" si="38"/>
        <v/>
      </c>
      <c r="I302" s="42" t="str">
        <f t="shared" si="44"/>
        <v/>
      </c>
      <c r="J302" s="41" t="str">
        <f t="shared" si="39"/>
        <v/>
      </c>
      <c r="K302" s="41" t="str">
        <f t="shared" si="40"/>
        <v/>
      </c>
      <c r="L302" s="23">
        <f t="shared" si="41"/>
        <v>1</v>
      </c>
      <c r="M302" s="41">
        <f>SUM(J$32:J302)-SUM(K$32:K302)</f>
        <v>4388.6950316744624</v>
      </c>
      <c r="N302" s="23"/>
      <c r="O302" s="23"/>
      <c r="P302" s="23"/>
      <c r="Q302" s="23"/>
    </row>
    <row r="303" spans="4:17" hidden="1" x14ac:dyDescent="0.25">
      <c r="D303" s="41" t="str">
        <f t="shared" si="36"/>
        <v/>
      </c>
      <c r="E303" s="23" t="str">
        <f t="shared" si="42"/>
        <v/>
      </c>
      <c r="F303" s="41" t="str">
        <f t="shared" si="43"/>
        <v/>
      </c>
      <c r="G303" s="42" t="str">
        <f t="shared" si="37"/>
        <v/>
      </c>
      <c r="H303" s="42" t="str">
        <f t="shared" si="38"/>
        <v/>
      </c>
      <c r="I303" s="42" t="str">
        <f t="shared" si="44"/>
        <v/>
      </c>
      <c r="J303" s="41" t="str">
        <f t="shared" si="39"/>
        <v/>
      </c>
      <c r="K303" s="41" t="str">
        <f t="shared" si="40"/>
        <v/>
      </c>
      <c r="L303" s="23">
        <f t="shared" si="41"/>
        <v>1</v>
      </c>
      <c r="M303" s="41">
        <f>SUM(J$32:J303)-SUM(K$32:K303)</f>
        <v>4388.6950316744624</v>
      </c>
      <c r="N303" s="23"/>
      <c r="O303" s="23"/>
      <c r="P303" s="23"/>
      <c r="Q303" s="23"/>
    </row>
    <row r="304" spans="4:17" hidden="1" x14ac:dyDescent="0.25">
      <c r="D304" s="41" t="str">
        <f t="shared" si="36"/>
        <v/>
      </c>
      <c r="E304" s="23" t="str">
        <f t="shared" si="42"/>
        <v/>
      </c>
      <c r="F304" s="41" t="str">
        <f t="shared" si="43"/>
        <v/>
      </c>
      <c r="G304" s="42" t="str">
        <f t="shared" si="37"/>
        <v/>
      </c>
      <c r="H304" s="42" t="str">
        <f t="shared" si="38"/>
        <v/>
      </c>
      <c r="I304" s="42" t="str">
        <f t="shared" si="44"/>
        <v/>
      </c>
      <c r="J304" s="41" t="str">
        <f t="shared" si="39"/>
        <v/>
      </c>
      <c r="K304" s="41" t="str">
        <f t="shared" si="40"/>
        <v/>
      </c>
      <c r="L304" s="23">
        <f t="shared" si="41"/>
        <v>1</v>
      </c>
      <c r="M304" s="41">
        <f>SUM(J$32:J304)-SUM(K$32:K304)</f>
        <v>4388.6950316744624</v>
      </c>
      <c r="N304" s="23"/>
      <c r="O304" s="23"/>
      <c r="P304" s="23"/>
      <c r="Q304" s="23"/>
    </row>
    <row r="305" spans="4:17" hidden="1" x14ac:dyDescent="0.25">
      <c r="D305" s="41" t="str">
        <f t="shared" si="36"/>
        <v/>
      </c>
      <c r="E305" s="23" t="str">
        <f t="shared" si="42"/>
        <v/>
      </c>
      <c r="F305" s="41" t="str">
        <f t="shared" si="43"/>
        <v/>
      </c>
      <c r="G305" s="42" t="str">
        <f t="shared" si="37"/>
        <v/>
      </c>
      <c r="H305" s="42" t="str">
        <f t="shared" si="38"/>
        <v/>
      </c>
      <c r="I305" s="42" t="str">
        <f t="shared" si="44"/>
        <v/>
      </c>
      <c r="J305" s="41" t="str">
        <f t="shared" si="39"/>
        <v/>
      </c>
      <c r="K305" s="41" t="str">
        <f t="shared" si="40"/>
        <v/>
      </c>
      <c r="L305" s="23">
        <f t="shared" si="41"/>
        <v>1</v>
      </c>
      <c r="M305" s="41">
        <f>SUM(J$32:J305)-SUM(K$32:K305)</f>
        <v>4388.6950316744624</v>
      </c>
      <c r="N305" s="23"/>
      <c r="O305" s="23"/>
      <c r="P305" s="23"/>
      <c r="Q305" s="23"/>
    </row>
    <row r="306" spans="4:17" hidden="1" x14ac:dyDescent="0.25">
      <c r="D306" s="41" t="str">
        <f t="shared" si="36"/>
        <v/>
      </c>
      <c r="E306" s="23" t="str">
        <f t="shared" si="42"/>
        <v/>
      </c>
      <c r="F306" s="41" t="str">
        <f t="shared" si="43"/>
        <v/>
      </c>
      <c r="G306" s="42" t="str">
        <f t="shared" si="37"/>
        <v/>
      </c>
      <c r="H306" s="42" t="str">
        <f t="shared" si="38"/>
        <v/>
      </c>
      <c r="I306" s="42" t="str">
        <f t="shared" si="44"/>
        <v/>
      </c>
      <c r="J306" s="41" t="str">
        <f t="shared" si="39"/>
        <v/>
      </c>
      <c r="K306" s="41" t="str">
        <f t="shared" si="40"/>
        <v/>
      </c>
      <c r="L306" s="23">
        <f t="shared" si="41"/>
        <v>1</v>
      </c>
      <c r="M306" s="41">
        <f>SUM(J$32:J306)-SUM(K$32:K306)</f>
        <v>4388.6950316744624</v>
      </c>
      <c r="N306" s="23"/>
      <c r="O306" s="23"/>
      <c r="P306" s="23"/>
      <c r="Q306" s="23"/>
    </row>
    <row r="307" spans="4:17" hidden="1" x14ac:dyDescent="0.25">
      <c r="D307" s="41" t="str">
        <f t="shared" si="36"/>
        <v/>
      </c>
      <c r="E307" s="23" t="str">
        <f t="shared" si="42"/>
        <v/>
      </c>
      <c r="F307" s="41" t="str">
        <f t="shared" si="43"/>
        <v/>
      </c>
      <c r="G307" s="42" t="str">
        <f t="shared" si="37"/>
        <v/>
      </c>
      <c r="H307" s="42" t="str">
        <f t="shared" si="38"/>
        <v/>
      </c>
      <c r="I307" s="42" t="str">
        <f t="shared" si="44"/>
        <v/>
      </c>
      <c r="J307" s="41" t="str">
        <f t="shared" si="39"/>
        <v/>
      </c>
      <c r="K307" s="41" t="str">
        <f t="shared" si="40"/>
        <v/>
      </c>
      <c r="L307" s="23">
        <f t="shared" si="41"/>
        <v>1</v>
      </c>
      <c r="M307" s="41">
        <f>SUM(J$32:J307)-SUM(K$32:K307)</f>
        <v>4388.6950316744624</v>
      </c>
      <c r="N307" s="23"/>
      <c r="O307" s="23"/>
      <c r="P307" s="23"/>
      <c r="Q307" s="23"/>
    </row>
    <row r="308" spans="4:17" hidden="1" x14ac:dyDescent="0.25">
      <c r="D308" s="41" t="str">
        <f t="shared" si="36"/>
        <v/>
      </c>
      <c r="E308" s="23" t="str">
        <f t="shared" si="42"/>
        <v/>
      </c>
      <c r="F308" s="41" t="str">
        <f t="shared" si="43"/>
        <v/>
      </c>
      <c r="G308" s="42" t="str">
        <f t="shared" si="37"/>
        <v/>
      </c>
      <c r="H308" s="42" t="str">
        <f t="shared" si="38"/>
        <v/>
      </c>
      <c r="I308" s="42" t="str">
        <f t="shared" si="44"/>
        <v/>
      </c>
      <c r="J308" s="41" t="str">
        <f t="shared" si="39"/>
        <v/>
      </c>
      <c r="K308" s="41" t="str">
        <f t="shared" si="40"/>
        <v/>
      </c>
      <c r="L308" s="23">
        <f t="shared" si="41"/>
        <v>1</v>
      </c>
      <c r="M308" s="41">
        <f>SUM(J$32:J308)-SUM(K$32:K308)</f>
        <v>4388.6950316744624</v>
      </c>
      <c r="N308" s="23"/>
      <c r="O308" s="23"/>
      <c r="P308" s="23"/>
      <c r="Q308" s="23"/>
    </row>
    <row r="309" spans="4:17" hidden="1" x14ac:dyDescent="0.25">
      <c r="D309" s="41" t="str">
        <f t="shared" si="36"/>
        <v/>
      </c>
      <c r="E309" s="23" t="str">
        <f t="shared" si="42"/>
        <v/>
      </c>
      <c r="F309" s="41" t="str">
        <f t="shared" si="43"/>
        <v/>
      </c>
      <c r="G309" s="42" t="str">
        <f t="shared" si="37"/>
        <v/>
      </c>
      <c r="H309" s="42" t="str">
        <f t="shared" si="38"/>
        <v/>
      </c>
      <c r="I309" s="42" t="str">
        <f t="shared" si="44"/>
        <v/>
      </c>
      <c r="J309" s="41" t="str">
        <f t="shared" si="39"/>
        <v/>
      </c>
      <c r="K309" s="41" t="str">
        <f t="shared" si="40"/>
        <v/>
      </c>
      <c r="L309" s="23">
        <f t="shared" si="41"/>
        <v>1</v>
      </c>
      <c r="M309" s="41">
        <f>SUM(J$32:J309)-SUM(K$32:K309)</f>
        <v>4388.6950316744624</v>
      </c>
      <c r="N309" s="23"/>
      <c r="O309" s="23"/>
      <c r="P309" s="23"/>
      <c r="Q309" s="23"/>
    </row>
    <row r="310" spans="4:17" hidden="1" x14ac:dyDescent="0.25">
      <c r="D310" s="41" t="str">
        <f t="shared" si="36"/>
        <v/>
      </c>
      <c r="E310" s="23" t="str">
        <f t="shared" si="42"/>
        <v/>
      </c>
      <c r="F310" s="41" t="str">
        <f t="shared" si="43"/>
        <v/>
      </c>
      <c r="G310" s="42" t="str">
        <f t="shared" si="37"/>
        <v/>
      </c>
      <c r="H310" s="42" t="str">
        <f t="shared" si="38"/>
        <v/>
      </c>
      <c r="I310" s="42" t="str">
        <f t="shared" si="44"/>
        <v/>
      </c>
      <c r="J310" s="41" t="str">
        <f t="shared" si="39"/>
        <v/>
      </c>
      <c r="K310" s="41" t="str">
        <f t="shared" si="40"/>
        <v/>
      </c>
      <c r="L310" s="23">
        <f t="shared" si="41"/>
        <v>1</v>
      </c>
      <c r="M310" s="41">
        <f>SUM(J$32:J310)-SUM(K$32:K310)</f>
        <v>4388.6950316744624</v>
      </c>
      <c r="N310" s="23"/>
      <c r="O310" s="23"/>
      <c r="P310" s="23"/>
      <c r="Q310" s="23"/>
    </row>
    <row r="311" spans="4:17" hidden="1" x14ac:dyDescent="0.25">
      <c r="D311" s="41" t="str">
        <f t="shared" si="36"/>
        <v/>
      </c>
      <c r="E311" s="23" t="str">
        <f t="shared" si="42"/>
        <v/>
      </c>
      <c r="F311" s="41" t="str">
        <f t="shared" si="43"/>
        <v/>
      </c>
      <c r="G311" s="42" t="str">
        <f t="shared" si="37"/>
        <v/>
      </c>
      <c r="H311" s="42" t="str">
        <f t="shared" si="38"/>
        <v/>
      </c>
      <c r="I311" s="42" t="str">
        <f t="shared" si="44"/>
        <v/>
      </c>
      <c r="J311" s="41" t="str">
        <f t="shared" si="39"/>
        <v/>
      </c>
      <c r="K311" s="41" t="str">
        <f t="shared" si="40"/>
        <v/>
      </c>
      <c r="L311" s="23">
        <f t="shared" si="41"/>
        <v>1</v>
      </c>
      <c r="M311" s="41">
        <f>SUM(J$32:J311)-SUM(K$32:K311)</f>
        <v>4388.6950316744624</v>
      </c>
      <c r="N311" s="23"/>
      <c r="O311" s="23"/>
      <c r="P311" s="23"/>
      <c r="Q311" s="23"/>
    </row>
    <row r="312" spans="4:17" hidden="1" x14ac:dyDescent="0.25">
      <c r="D312" s="41" t="str">
        <f t="shared" si="36"/>
        <v/>
      </c>
      <c r="E312" s="23" t="str">
        <f t="shared" si="42"/>
        <v/>
      </c>
      <c r="F312" s="41" t="str">
        <f t="shared" si="43"/>
        <v/>
      </c>
      <c r="G312" s="42" t="str">
        <f t="shared" si="37"/>
        <v/>
      </c>
      <c r="H312" s="42" t="str">
        <f t="shared" si="38"/>
        <v/>
      </c>
      <c r="I312" s="42" t="str">
        <f t="shared" si="44"/>
        <v/>
      </c>
      <c r="J312" s="41" t="str">
        <f t="shared" si="39"/>
        <v/>
      </c>
      <c r="K312" s="41" t="str">
        <f t="shared" si="40"/>
        <v/>
      </c>
      <c r="L312" s="23">
        <f t="shared" si="41"/>
        <v>1</v>
      </c>
      <c r="M312" s="41">
        <f>SUM(J$32:J312)-SUM(K$32:K312)</f>
        <v>4388.6950316744624</v>
      </c>
      <c r="N312" s="23"/>
      <c r="O312" s="23"/>
      <c r="P312" s="23"/>
      <c r="Q312" s="23"/>
    </row>
    <row r="313" spans="4:17" hidden="1" x14ac:dyDescent="0.25">
      <c r="D313" s="41" t="str">
        <f t="shared" si="36"/>
        <v/>
      </c>
      <c r="E313" s="23" t="str">
        <f t="shared" si="42"/>
        <v/>
      </c>
      <c r="F313" s="41" t="str">
        <f t="shared" si="43"/>
        <v/>
      </c>
      <c r="G313" s="42" t="str">
        <f t="shared" si="37"/>
        <v/>
      </c>
      <c r="H313" s="42" t="str">
        <f t="shared" si="38"/>
        <v/>
      </c>
      <c r="I313" s="42" t="str">
        <f t="shared" si="44"/>
        <v/>
      </c>
      <c r="J313" s="41" t="str">
        <f t="shared" si="39"/>
        <v/>
      </c>
      <c r="K313" s="41" t="str">
        <f t="shared" si="40"/>
        <v/>
      </c>
      <c r="L313" s="23">
        <f t="shared" si="41"/>
        <v>1</v>
      </c>
      <c r="M313" s="41">
        <f>SUM(J$32:J313)-SUM(K$32:K313)</f>
        <v>4388.6950316744624</v>
      </c>
      <c r="N313" s="23"/>
      <c r="O313" s="23"/>
      <c r="P313" s="23"/>
      <c r="Q313" s="23"/>
    </row>
    <row r="314" spans="4:17" hidden="1" x14ac:dyDescent="0.25">
      <c r="D314" s="41" t="str">
        <f t="shared" si="36"/>
        <v/>
      </c>
      <c r="E314" s="23" t="str">
        <f t="shared" si="42"/>
        <v/>
      </c>
      <c r="F314" s="41" t="str">
        <f t="shared" si="43"/>
        <v/>
      </c>
      <c r="G314" s="42" t="str">
        <f t="shared" si="37"/>
        <v/>
      </c>
      <c r="H314" s="42" t="str">
        <f t="shared" si="38"/>
        <v/>
      </c>
      <c r="I314" s="42" t="str">
        <f t="shared" si="44"/>
        <v/>
      </c>
      <c r="J314" s="41" t="str">
        <f t="shared" si="39"/>
        <v/>
      </c>
      <c r="K314" s="41" t="str">
        <f t="shared" si="40"/>
        <v/>
      </c>
      <c r="L314" s="23">
        <f t="shared" si="41"/>
        <v>1</v>
      </c>
      <c r="M314" s="41">
        <f>SUM(J$32:J314)-SUM(K$32:K314)</f>
        <v>4388.6950316744624</v>
      </c>
      <c r="N314" s="23"/>
      <c r="O314" s="23"/>
      <c r="P314" s="23"/>
      <c r="Q314" s="23"/>
    </row>
    <row r="315" spans="4:17" hidden="1" x14ac:dyDescent="0.25">
      <c r="D315" s="41" t="str">
        <f t="shared" si="36"/>
        <v/>
      </c>
      <c r="E315" s="23" t="str">
        <f t="shared" si="42"/>
        <v/>
      </c>
      <c r="F315" s="41" t="str">
        <f t="shared" si="43"/>
        <v/>
      </c>
      <c r="G315" s="42" t="str">
        <f t="shared" si="37"/>
        <v/>
      </c>
      <c r="H315" s="42" t="str">
        <f t="shared" si="38"/>
        <v/>
      </c>
      <c r="I315" s="42" t="str">
        <f t="shared" si="44"/>
        <v/>
      </c>
      <c r="J315" s="41" t="str">
        <f t="shared" si="39"/>
        <v/>
      </c>
      <c r="K315" s="41" t="str">
        <f t="shared" si="40"/>
        <v/>
      </c>
      <c r="L315" s="23">
        <f t="shared" si="41"/>
        <v>1</v>
      </c>
      <c r="M315" s="41">
        <f>SUM(J$32:J315)-SUM(K$32:K315)</f>
        <v>4388.6950316744624</v>
      </c>
      <c r="N315" s="23"/>
      <c r="O315" s="23"/>
      <c r="P315" s="23"/>
      <c r="Q315" s="23"/>
    </row>
    <row r="316" spans="4:17" hidden="1" x14ac:dyDescent="0.25">
      <c r="D316" s="41" t="str">
        <f t="shared" si="36"/>
        <v/>
      </c>
      <c r="E316" s="23" t="str">
        <f t="shared" si="42"/>
        <v/>
      </c>
      <c r="F316" s="41" t="str">
        <f t="shared" si="43"/>
        <v/>
      </c>
      <c r="G316" s="42" t="str">
        <f t="shared" si="37"/>
        <v/>
      </c>
      <c r="H316" s="42" t="str">
        <f t="shared" si="38"/>
        <v/>
      </c>
      <c r="I316" s="42" t="str">
        <f t="shared" si="44"/>
        <v/>
      </c>
      <c r="J316" s="41" t="str">
        <f t="shared" si="39"/>
        <v/>
      </c>
      <c r="K316" s="41" t="str">
        <f t="shared" si="40"/>
        <v/>
      </c>
      <c r="L316" s="23">
        <f t="shared" si="41"/>
        <v>1</v>
      </c>
      <c r="M316" s="41">
        <f>SUM(J$32:J316)-SUM(K$32:K316)</f>
        <v>4388.6950316744624</v>
      </c>
      <c r="N316" s="23"/>
      <c r="O316" s="23"/>
      <c r="P316" s="23"/>
      <c r="Q316" s="23"/>
    </row>
    <row r="317" spans="4:17" hidden="1" x14ac:dyDescent="0.25">
      <c r="D317" s="41" t="str">
        <f t="shared" si="36"/>
        <v/>
      </c>
      <c r="E317" s="23" t="str">
        <f t="shared" si="42"/>
        <v/>
      </c>
      <c r="F317" s="41" t="str">
        <f t="shared" si="43"/>
        <v/>
      </c>
      <c r="G317" s="42" t="str">
        <f t="shared" si="37"/>
        <v/>
      </c>
      <c r="H317" s="42" t="str">
        <f t="shared" si="38"/>
        <v/>
      </c>
      <c r="I317" s="42" t="str">
        <f t="shared" si="44"/>
        <v/>
      </c>
      <c r="J317" s="41" t="str">
        <f t="shared" si="39"/>
        <v/>
      </c>
      <c r="K317" s="41" t="str">
        <f t="shared" si="40"/>
        <v/>
      </c>
      <c r="L317" s="23">
        <f t="shared" si="41"/>
        <v>1</v>
      </c>
      <c r="M317" s="41">
        <f>SUM(J$32:J317)-SUM(K$32:K317)</f>
        <v>4388.6950316744624</v>
      </c>
      <c r="N317" s="23"/>
      <c r="O317" s="23"/>
      <c r="P317" s="23"/>
      <c r="Q317" s="23"/>
    </row>
    <row r="318" spans="4:17" hidden="1" x14ac:dyDescent="0.25">
      <c r="D318" s="41" t="str">
        <f t="shared" si="36"/>
        <v/>
      </c>
      <c r="E318" s="23" t="str">
        <f t="shared" si="42"/>
        <v/>
      </c>
      <c r="F318" s="41" t="str">
        <f t="shared" si="43"/>
        <v/>
      </c>
      <c r="G318" s="42" t="str">
        <f t="shared" si="37"/>
        <v/>
      </c>
      <c r="H318" s="42" t="str">
        <f t="shared" si="38"/>
        <v/>
      </c>
      <c r="I318" s="42" t="str">
        <f t="shared" si="44"/>
        <v/>
      </c>
      <c r="J318" s="41" t="str">
        <f t="shared" si="39"/>
        <v/>
      </c>
      <c r="K318" s="41" t="str">
        <f t="shared" si="40"/>
        <v/>
      </c>
      <c r="L318" s="23">
        <f t="shared" si="41"/>
        <v>1</v>
      </c>
      <c r="M318" s="41">
        <f>SUM(J$32:J318)-SUM(K$32:K318)</f>
        <v>4388.6950316744624</v>
      </c>
      <c r="N318" s="23"/>
      <c r="O318" s="23"/>
      <c r="P318" s="23"/>
      <c r="Q318" s="23"/>
    </row>
    <row r="319" spans="4:17" hidden="1" x14ac:dyDescent="0.25">
      <c r="D319" s="41" t="str">
        <f t="shared" si="36"/>
        <v/>
      </c>
      <c r="E319" s="23" t="str">
        <f t="shared" si="42"/>
        <v/>
      </c>
      <c r="F319" s="41" t="str">
        <f t="shared" si="43"/>
        <v/>
      </c>
      <c r="G319" s="42" t="str">
        <f t="shared" si="37"/>
        <v/>
      </c>
      <c r="H319" s="42" t="str">
        <f t="shared" si="38"/>
        <v/>
      </c>
      <c r="I319" s="42" t="str">
        <f t="shared" si="44"/>
        <v/>
      </c>
      <c r="J319" s="41" t="str">
        <f t="shared" si="39"/>
        <v/>
      </c>
      <c r="K319" s="41" t="str">
        <f t="shared" si="40"/>
        <v/>
      </c>
      <c r="L319" s="23">
        <f t="shared" si="41"/>
        <v>1</v>
      </c>
      <c r="M319" s="41">
        <f>SUM(J$32:J319)-SUM(K$32:K319)</f>
        <v>4388.6950316744624</v>
      </c>
      <c r="N319" s="23"/>
      <c r="O319" s="23"/>
      <c r="P319" s="23"/>
      <c r="Q319" s="23"/>
    </row>
    <row r="320" spans="4:17" hidden="1" x14ac:dyDescent="0.25">
      <c r="D320" s="41" t="str">
        <f t="shared" si="36"/>
        <v/>
      </c>
      <c r="E320" s="23" t="str">
        <f t="shared" si="42"/>
        <v/>
      </c>
      <c r="F320" s="41" t="str">
        <f t="shared" si="43"/>
        <v/>
      </c>
      <c r="G320" s="42" t="str">
        <f t="shared" si="37"/>
        <v/>
      </c>
      <c r="H320" s="42" t="str">
        <f t="shared" si="38"/>
        <v/>
      </c>
      <c r="I320" s="42" t="str">
        <f t="shared" si="44"/>
        <v/>
      </c>
      <c r="J320" s="41" t="str">
        <f t="shared" si="39"/>
        <v/>
      </c>
      <c r="K320" s="41" t="str">
        <f t="shared" si="40"/>
        <v/>
      </c>
      <c r="L320" s="23">
        <f t="shared" si="41"/>
        <v>1</v>
      </c>
      <c r="M320" s="41">
        <f>SUM(J$32:J320)-SUM(K$32:K320)</f>
        <v>4388.6950316744624</v>
      </c>
      <c r="N320" s="23"/>
      <c r="O320" s="23"/>
      <c r="P320" s="23"/>
      <c r="Q320" s="23"/>
    </row>
    <row r="321" spans="4:17" hidden="1" x14ac:dyDescent="0.25">
      <c r="D321" s="41" t="str">
        <f t="shared" si="36"/>
        <v/>
      </c>
      <c r="E321" s="23" t="str">
        <f t="shared" si="42"/>
        <v/>
      </c>
      <c r="F321" s="41" t="str">
        <f t="shared" si="43"/>
        <v/>
      </c>
      <c r="G321" s="42" t="str">
        <f t="shared" si="37"/>
        <v/>
      </c>
      <c r="H321" s="42" t="str">
        <f t="shared" si="38"/>
        <v/>
      </c>
      <c r="I321" s="42" t="str">
        <f t="shared" si="44"/>
        <v/>
      </c>
      <c r="J321" s="41" t="str">
        <f t="shared" si="39"/>
        <v/>
      </c>
      <c r="K321" s="41" t="str">
        <f t="shared" si="40"/>
        <v/>
      </c>
      <c r="L321" s="23">
        <f t="shared" si="41"/>
        <v>1</v>
      </c>
      <c r="M321" s="41">
        <f>SUM(J$32:J321)-SUM(K$32:K321)</f>
        <v>4388.6950316744624</v>
      </c>
      <c r="N321" s="23"/>
      <c r="O321" s="23"/>
      <c r="P321" s="23"/>
      <c r="Q321" s="23"/>
    </row>
    <row r="322" spans="4:17" hidden="1" x14ac:dyDescent="0.25">
      <c r="D322" s="41" t="str">
        <f t="shared" si="36"/>
        <v/>
      </c>
      <c r="E322" s="23" t="str">
        <f t="shared" si="42"/>
        <v/>
      </c>
      <c r="F322" s="41" t="str">
        <f t="shared" si="43"/>
        <v/>
      </c>
      <c r="G322" s="42" t="str">
        <f t="shared" si="37"/>
        <v/>
      </c>
      <c r="H322" s="42" t="str">
        <f t="shared" si="38"/>
        <v/>
      </c>
      <c r="I322" s="42" t="str">
        <f t="shared" si="44"/>
        <v/>
      </c>
      <c r="J322" s="41" t="str">
        <f t="shared" si="39"/>
        <v/>
      </c>
      <c r="K322" s="41" t="str">
        <f t="shared" si="40"/>
        <v/>
      </c>
      <c r="L322" s="23">
        <f t="shared" si="41"/>
        <v>1</v>
      </c>
      <c r="M322" s="41">
        <f>SUM(J$32:J322)-SUM(K$32:K322)</f>
        <v>4388.6950316744624</v>
      </c>
      <c r="N322" s="23"/>
      <c r="O322" s="23"/>
      <c r="P322" s="23"/>
      <c r="Q322" s="23"/>
    </row>
    <row r="323" spans="4:17" hidden="1" x14ac:dyDescent="0.25">
      <c r="D323" s="41" t="str">
        <f t="shared" si="36"/>
        <v/>
      </c>
      <c r="E323" s="23" t="str">
        <f t="shared" si="42"/>
        <v/>
      </c>
      <c r="F323" s="41" t="str">
        <f t="shared" si="43"/>
        <v/>
      </c>
      <c r="G323" s="42" t="str">
        <f t="shared" si="37"/>
        <v/>
      </c>
      <c r="H323" s="42" t="str">
        <f t="shared" si="38"/>
        <v/>
      </c>
      <c r="I323" s="42" t="str">
        <f t="shared" si="44"/>
        <v/>
      </c>
      <c r="J323" s="41" t="str">
        <f t="shared" si="39"/>
        <v/>
      </c>
      <c r="K323" s="41" t="str">
        <f t="shared" si="40"/>
        <v/>
      </c>
      <c r="L323" s="23">
        <f t="shared" si="41"/>
        <v>1</v>
      </c>
      <c r="M323" s="41">
        <f>SUM(J$32:J323)-SUM(K$32:K323)</f>
        <v>4388.6950316744624</v>
      </c>
      <c r="N323" s="23"/>
      <c r="O323" s="23"/>
      <c r="P323" s="23"/>
      <c r="Q323" s="23"/>
    </row>
    <row r="324" spans="4:17" hidden="1" x14ac:dyDescent="0.25">
      <c r="D324" s="41" t="str">
        <f t="shared" si="36"/>
        <v/>
      </c>
      <c r="E324" s="23" t="str">
        <f t="shared" si="42"/>
        <v/>
      </c>
      <c r="F324" s="41" t="str">
        <f t="shared" si="43"/>
        <v/>
      </c>
      <c r="G324" s="42" t="str">
        <f t="shared" si="37"/>
        <v/>
      </c>
      <c r="H324" s="42" t="str">
        <f t="shared" si="38"/>
        <v/>
      </c>
      <c r="I324" s="42" t="str">
        <f t="shared" si="44"/>
        <v/>
      </c>
      <c r="J324" s="41" t="str">
        <f t="shared" si="39"/>
        <v/>
      </c>
      <c r="K324" s="41" t="str">
        <f t="shared" si="40"/>
        <v/>
      </c>
      <c r="L324" s="23">
        <f t="shared" si="41"/>
        <v>1</v>
      </c>
      <c r="M324" s="41">
        <f>SUM(J$32:J324)-SUM(K$32:K324)</f>
        <v>4388.6950316744624</v>
      </c>
      <c r="N324" s="23"/>
      <c r="O324" s="23"/>
      <c r="P324" s="23"/>
      <c r="Q324" s="23"/>
    </row>
    <row r="325" spans="4:17" hidden="1" x14ac:dyDescent="0.25">
      <c r="D325" s="41" t="str">
        <f t="shared" si="36"/>
        <v/>
      </c>
      <c r="E325" s="23" t="str">
        <f t="shared" si="42"/>
        <v/>
      </c>
      <c r="F325" s="41" t="str">
        <f t="shared" si="43"/>
        <v/>
      </c>
      <c r="G325" s="42" t="str">
        <f t="shared" si="37"/>
        <v/>
      </c>
      <c r="H325" s="42" t="str">
        <f t="shared" si="38"/>
        <v/>
      </c>
      <c r="I325" s="42" t="str">
        <f t="shared" si="44"/>
        <v/>
      </c>
      <c r="J325" s="41" t="str">
        <f t="shared" si="39"/>
        <v/>
      </c>
      <c r="K325" s="41" t="str">
        <f t="shared" si="40"/>
        <v/>
      </c>
      <c r="L325" s="23">
        <f t="shared" si="41"/>
        <v>1</v>
      </c>
      <c r="M325" s="41">
        <f>SUM(J$32:J325)-SUM(K$32:K325)</f>
        <v>4388.6950316744624</v>
      </c>
      <c r="N325" s="23"/>
      <c r="O325" s="23"/>
      <c r="P325" s="23"/>
      <c r="Q325" s="23"/>
    </row>
    <row r="326" spans="4:17" hidden="1" x14ac:dyDescent="0.25">
      <c r="D326" s="41" t="str">
        <f t="shared" si="36"/>
        <v/>
      </c>
      <c r="E326" s="23" t="str">
        <f t="shared" si="42"/>
        <v/>
      </c>
      <c r="F326" s="41" t="str">
        <f t="shared" si="43"/>
        <v/>
      </c>
      <c r="G326" s="42" t="str">
        <f t="shared" si="37"/>
        <v/>
      </c>
      <c r="H326" s="42" t="str">
        <f t="shared" si="38"/>
        <v/>
      </c>
      <c r="I326" s="42" t="str">
        <f t="shared" si="44"/>
        <v/>
      </c>
      <c r="J326" s="41" t="str">
        <f t="shared" si="39"/>
        <v/>
      </c>
      <c r="K326" s="41" t="str">
        <f t="shared" si="40"/>
        <v/>
      </c>
      <c r="L326" s="23">
        <f t="shared" si="41"/>
        <v>1</v>
      </c>
      <c r="M326" s="41">
        <f>SUM(J$32:J326)-SUM(K$32:K326)</f>
        <v>4388.6950316744624</v>
      </c>
      <c r="N326" s="23"/>
      <c r="O326" s="23"/>
      <c r="P326" s="23"/>
      <c r="Q326" s="23"/>
    </row>
    <row r="327" spans="4:17" hidden="1" x14ac:dyDescent="0.25">
      <c r="D327" s="41" t="str">
        <f t="shared" si="36"/>
        <v/>
      </c>
      <c r="E327" s="23" t="str">
        <f t="shared" si="42"/>
        <v/>
      </c>
      <c r="F327" s="41" t="str">
        <f t="shared" si="43"/>
        <v/>
      </c>
      <c r="G327" s="42" t="str">
        <f t="shared" si="37"/>
        <v/>
      </c>
      <c r="H327" s="42" t="str">
        <f t="shared" si="38"/>
        <v/>
      </c>
      <c r="I327" s="42" t="str">
        <f t="shared" si="44"/>
        <v/>
      </c>
      <c r="J327" s="41" t="str">
        <f t="shared" si="39"/>
        <v/>
      </c>
      <c r="K327" s="41" t="str">
        <f t="shared" si="40"/>
        <v/>
      </c>
      <c r="L327" s="23">
        <f t="shared" si="41"/>
        <v>1</v>
      </c>
      <c r="M327" s="41">
        <f>SUM(J$32:J327)-SUM(K$32:K327)</f>
        <v>4388.6950316744624</v>
      </c>
      <c r="N327" s="23"/>
      <c r="O327" s="23"/>
      <c r="P327" s="23"/>
      <c r="Q327" s="23"/>
    </row>
    <row r="328" spans="4:17" hidden="1" x14ac:dyDescent="0.25">
      <c r="D328" s="41" t="str">
        <f t="shared" si="36"/>
        <v/>
      </c>
      <c r="E328" s="23" t="str">
        <f t="shared" si="42"/>
        <v/>
      </c>
      <c r="F328" s="41" t="str">
        <f t="shared" si="43"/>
        <v/>
      </c>
      <c r="G328" s="42" t="str">
        <f t="shared" si="37"/>
        <v/>
      </c>
      <c r="H328" s="42" t="str">
        <f t="shared" si="38"/>
        <v/>
      </c>
      <c r="I328" s="42" t="str">
        <f t="shared" si="44"/>
        <v/>
      </c>
      <c r="J328" s="41" t="str">
        <f t="shared" si="39"/>
        <v/>
      </c>
      <c r="K328" s="41" t="str">
        <f t="shared" si="40"/>
        <v/>
      </c>
      <c r="L328" s="23">
        <f t="shared" si="41"/>
        <v>1</v>
      </c>
      <c r="M328" s="41">
        <f>SUM(J$32:J328)-SUM(K$32:K328)</f>
        <v>4388.6950316744624</v>
      </c>
      <c r="N328" s="23"/>
      <c r="O328" s="23"/>
      <c r="P328" s="23"/>
      <c r="Q328" s="23"/>
    </row>
    <row r="329" spans="4:17" hidden="1" x14ac:dyDescent="0.25">
      <c r="D329" s="41" t="str">
        <f t="shared" si="36"/>
        <v/>
      </c>
      <c r="E329" s="23" t="str">
        <f t="shared" si="42"/>
        <v/>
      </c>
      <c r="F329" s="41" t="str">
        <f t="shared" si="43"/>
        <v/>
      </c>
      <c r="G329" s="42" t="str">
        <f t="shared" si="37"/>
        <v/>
      </c>
      <c r="H329" s="42" t="str">
        <f t="shared" si="38"/>
        <v/>
      </c>
      <c r="I329" s="42" t="str">
        <f t="shared" si="44"/>
        <v/>
      </c>
      <c r="J329" s="41" t="str">
        <f t="shared" si="39"/>
        <v/>
      </c>
      <c r="K329" s="41" t="str">
        <f t="shared" si="40"/>
        <v/>
      </c>
      <c r="L329" s="23">
        <f t="shared" si="41"/>
        <v>1</v>
      </c>
      <c r="M329" s="41">
        <f>SUM(J$32:J329)-SUM(K$32:K329)</f>
        <v>4388.6950316744624</v>
      </c>
      <c r="N329" s="23"/>
      <c r="O329" s="23"/>
      <c r="P329" s="23"/>
      <c r="Q329" s="23"/>
    </row>
    <row r="330" spans="4:17" hidden="1" x14ac:dyDescent="0.25">
      <c r="D330" s="41" t="str">
        <f t="shared" si="36"/>
        <v/>
      </c>
      <c r="E330" s="23" t="str">
        <f t="shared" si="42"/>
        <v/>
      </c>
      <c r="F330" s="41" t="str">
        <f t="shared" si="43"/>
        <v/>
      </c>
      <c r="G330" s="42" t="str">
        <f t="shared" si="37"/>
        <v/>
      </c>
      <c r="H330" s="42" t="str">
        <f t="shared" si="38"/>
        <v/>
      </c>
      <c r="I330" s="42" t="str">
        <f t="shared" si="44"/>
        <v/>
      </c>
      <c r="J330" s="41" t="str">
        <f t="shared" si="39"/>
        <v/>
      </c>
      <c r="K330" s="41" t="str">
        <f t="shared" si="40"/>
        <v/>
      </c>
      <c r="L330" s="23">
        <f t="shared" si="41"/>
        <v>1</v>
      </c>
      <c r="M330" s="41">
        <f>SUM(J$32:J330)-SUM(K$32:K330)</f>
        <v>4388.6950316744624</v>
      </c>
      <c r="N330" s="23"/>
      <c r="O330" s="23"/>
      <c r="P330" s="23"/>
      <c r="Q330" s="23"/>
    </row>
    <row r="331" spans="4:17" hidden="1" x14ac:dyDescent="0.25">
      <c r="D331" s="41" t="str">
        <f t="shared" si="36"/>
        <v/>
      </c>
      <c r="E331" s="23" t="str">
        <f t="shared" si="42"/>
        <v/>
      </c>
      <c r="F331" s="41" t="str">
        <f t="shared" si="43"/>
        <v/>
      </c>
      <c r="G331" s="42" t="str">
        <f t="shared" si="37"/>
        <v/>
      </c>
      <c r="H331" s="42" t="str">
        <f t="shared" si="38"/>
        <v/>
      </c>
      <c r="I331" s="42" t="str">
        <f t="shared" si="44"/>
        <v/>
      </c>
      <c r="J331" s="41" t="str">
        <f t="shared" si="39"/>
        <v/>
      </c>
      <c r="K331" s="41" t="str">
        <f t="shared" si="40"/>
        <v/>
      </c>
      <c r="L331" s="23">
        <f t="shared" si="41"/>
        <v>1</v>
      </c>
      <c r="M331" s="41">
        <f>SUM(J$32:J331)-SUM(K$32:K331)</f>
        <v>4388.6950316744624</v>
      </c>
      <c r="N331" s="23"/>
      <c r="O331" s="23"/>
      <c r="P331" s="23"/>
      <c r="Q331" s="23"/>
    </row>
    <row r="332" spans="4:17" hidden="1" x14ac:dyDescent="0.25">
      <c r="D332" s="41" t="str">
        <f t="shared" si="36"/>
        <v/>
      </c>
      <c r="E332" s="23" t="str">
        <f t="shared" si="42"/>
        <v/>
      </c>
      <c r="F332" s="41" t="str">
        <f t="shared" si="43"/>
        <v/>
      </c>
      <c r="G332" s="42" t="str">
        <f t="shared" si="37"/>
        <v/>
      </c>
      <c r="H332" s="42" t="str">
        <f t="shared" si="38"/>
        <v/>
      </c>
      <c r="I332" s="42" t="str">
        <f t="shared" si="44"/>
        <v/>
      </c>
      <c r="J332" s="41" t="str">
        <f t="shared" si="39"/>
        <v/>
      </c>
      <c r="K332" s="41" t="str">
        <f t="shared" si="40"/>
        <v/>
      </c>
      <c r="L332" s="23">
        <f t="shared" si="41"/>
        <v>1</v>
      </c>
      <c r="M332" s="41">
        <f>SUM(J$32:J332)-SUM(K$32:K332)</f>
        <v>4388.6950316744624</v>
      </c>
      <c r="N332" s="23"/>
      <c r="O332" s="23"/>
      <c r="P332" s="23"/>
      <c r="Q332" s="23"/>
    </row>
    <row r="333" spans="4:17" hidden="1" x14ac:dyDescent="0.25">
      <c r="D333" s="41" t="str">
        <f t="shared" si="36"/>
        <v/>
      </c>
      <c r="E333" s="23" t="str">
        <f t="shared" si="42"/>
        <v/>
      </c>
      <c r="F333" s="41" t="str">
        <f t="shared" si="43"/>
        <v/>
      </c>
      <c r="G333" s="42" t="str">
        <f t="shared" si="37"/>
        <v/>
      </c>
      <c r="H333" s="42" t="str">
        <f t="shared" si="38"/>
        <v/>
      </c>
      <c r="I333" s="42" t="str">
        <f t="shared" si="44"/>
        <v/>
      </c>
      <c r="J333" s="41" t="str">
        <f t="shared" si="39"/>
        <v/>
      </c>
      <c r="K333" s="41" t="str">
        <f t="shared" si="40"/>
        <v/>
      </c>
      <c r="L333" s="23">
        <f t="shared" si="41"/>
        <v>1</v>
      </c>
      <c r="M333" s="41">
        <f>SUM(J$32:J333)-SUM(K$32:K333)</f>
        <v>4388.6950316744624</v>
      </c>
      <c r="N333" s="23"/>
      <c r="O333" s="23"/>
      <c r="P333" s="23"/>
      <c r="Q333" s="23"/>
    </row>
    <row r="334" spans="4:17" hidden="1" x14ac:dyDescent="0.25">
      <c r="D334" s="41" t="str">
        <f t="shared" si="36"/>
        <v/>
      </c>
      <c r="E334" s="23" t="str">
        <f t="shared" si="42"/>
        <v/>
      </c>
      <c r="F334" s="41" t="str">
        <f t="shared" si="43"/>
        <v/>
      </c>
      <c r="G334" s="42" t="str">
        <f t="shared" si="37"/>
        <v/>
      </c>
      <c r="H334" s="42" t="str">
        <f t="shared" si="38"/>
        <v/>
      </c>
      <c r="I334" s="42" t="str">
        <f t="shared" si="44"/>
        <v/>
      </c>
      <c r="J334" s="41" t="str">
        <f t="shared" si="39"/>
        <v/>
      </c>
      <c r="K334" s="41" t="str">
        <f t="shared" si="40"/>
        <v/>
      </c>
      <c r="L334" s="23">
        <f t="shared" si="41"/>
        <v>1</v>
      </c>
      <c r="M334" s="41">
        <f>SUM(J$32:J334)-SUM(K$32:K334)</f>
        <v>4388.6950316744624</v>
      </c>
      <c r="N334" s="23"/>
      <c r="O334" s="23"/>
      <c r="P334" s="23"/>
      <c r="Q334" s="23"/>
    </row>
    <row r="335" spans="4:17" hidden="1" x14ac:dyDescent="0.25">
      <c r="D335" s="41" t="str">
        <f t="shared" si="36"/>
        <v/>
      </c>
      <c r="E335" s="23" t="str">
        <f t="shared" si="42"/>
        <v/>
      </c>
      <c r="F335" s="41" t="str">
        <f t="shared" si="43"/>
        <v/>
      </c>
      <c r="G335" s="42" t="str">
        <f t="shared" si="37"/>
        <v/>
      </c>
      <c r="H335" s="42" t="str">
        <f t="shared" si="38"/>
        <v/>
      </c>
      <c r="I335" s="42" t="str">
        <f t="shared" si="44"/>
        <v/>
      </c>
      <c r="J335" s="41" t="str">
        <f t="shared" si="39"/>
        <v/>
      </c>
      <c r="K335" s="41" t="str">
        <f t="shared" si="40"/>
        <v/>
      </c>
      <c r="L335" s="23">
        <f t="shared" si="41"/>
        <v>1</v>
      </c>
      <c r="M335" s="41">
        <f>SUM(J$32:J335)-SUM(K$32:K335)</f>
        <v>4388.6950316744624</v>
      </c>
      <c r="N335" s="23"/>
      <c r="O335" s="23"/>
      <c r="P335" s="23"/>
      <c r="Q335" s="23"/>
    </row>
    <row r="336" spans="4:17" hidden="1" x14ac:dyDescent="0.25">
      <c r="D336" s="41" t="str">
        <f t="shared" si="36"/>
        <v/>
      </c>
      <c r="E336" s="23" t="str">
        <f t="shared" si="42"/>
        <v/>
      </c>
      <c r="F336" s="41" t="str">
        <f t="shared" si="43"/>
        <v/>
      </c>
      <c r="G336" s="42" t="str">
        <f t="shared" si="37"/>
        <v/>
      </c>
      <c r="H336" s="42" t="str">
        <f t="shared" si="38"/>
        <v/>
      </c>
      <c r="I336" s="42" t="str">
        <f t="shared" si="44"/>
        <v/>
      </c>
      <c r="J336" s="41" t="str">
        <f t="shared" si="39"/>
        <v/>
      </c>
      <c r="K336" s="41" t="str">
        <f t="shared" si="40"/>
        <v/>
      </c>
      <c r="L336" s="23">
        <f t="shared" si="41"/>
        <v>1</v>
      </c>
      <c r="M336" s="41">
        <f>SUM(J$32:J336)-SUM(K$32:K336)</f>
        <v>4388.6950316744624</v>
      </c>
      <c r="N336" s="23"/>
      <c r="O336" s="23"/>
      <c r="P336" s="23"/>
      <c r="Q336" s="23"/>
    </row>
    <row r="337" spans="4:17" hidden="1" x14ac:dyDescent="0.25">
      <c r="D337" s="41" t="str">
        <f t="shared" si="36"/>
        <v/>
      </c>
      <c r="E337" s="23" t="str">
        <f t="shared" si="42"/>
        <v/>
      </c>
      <c r="F337" s="41" t="str">
        <f t="shared" si="43"/>
        <v/>
      </c>
      <c r="G337" s="42" t="str">
        <f t="shared" si="37"/>
        <v/>
      </c>
      <c r="H337" s="42" t="str">
        <f t="shared" si="38"/>
        <v/>
      </c>
      <c r="I337" s="42" t="str">
        <f t="shared" si="44"/>
        <v/>
      </c>
      <c r="J337" s="41" t="str">
        <f t="shared" si="39"/>
        <v/>
      </c>
      <c r="K337" s="41" t="str">
        <f t="shared" si="40"/>
        <v/>
      </c>
      <c r="L337" s="23">
        <f t="shared" si="41"/>
        <v>1</v>
      </c>
      <c r="M337" s="41">
        <f>SUM(J$32:J337)-SUM(K$32:K337)</f>
        <v>4388.6950316744624</v>
      </c>
      <c r="N337" s="23"/>
      <c r="O337" s="23"/>
      <c r="P337" s="23"/>
      <c r="Q337" s="23"/>
    </row>
    <row r="338" spans="4:17" hidden="1" x14ac:dyDescent="0.25">
      <c r="D338" s="41" t="str">
        <f t="shared" si="36"/>
        <v/>
      </c>
      <c r="E338" s="23" t="str">
        <f t="shared" si="42"/>
        <v/>
      </c>
      <c r="F338" s="41" t="str">
        <f t="shared" si="43"/>
        <v/>
      </c>
      <c r="G338" s="42" t="str">
        <f t="shared" si="37"/>
        <v/>
      </c>
      <c r="H338" s="42" t="str">
        <f t="shared" si="38"/>
        <v/>
      </c>
      <c r="I338" s="42" t="str">
        <f t="shared" si="44"/>
        <v/>
      </c>
      <c r="J338" s="41" t="str">
        <f t="shared" si="39"/>
        <v/>
      </c>
      <c r="K338" s="41" t="str">
        <f t="shared" si="40"/>
        <v/>
      </c>
      <c r="L338" s="23">
        <f t="shared" si="41"/>
        <v>1</v>
      </c>
      <c r="M338" s="41">
        <f>SUM(J$32:J338)-SUM(K$32:K338)</f>
        <v>4388.6950316744624</v>
      </c>
      <c r="N338" s="23"/>
      <c r="O338" s="23"/>
      <c r="P338" s="23"/>
      <c r="Q338" s="23"/>
    </row>
    <row r="339" spans="4:17" hidden="1" x14ac:dyDescent="0.25">
      <c r="D339" s="41" t="str">
        <f t="shared" si="36"/>
        <v/>
      </c>
      <c r="E339" s="23" t="str">
        <f t="shared" si="42"/>
        <v/>
      </c>
      <c r="F339" s="41" t="str">
        <f t="shared" si="43"/>
        <v/>
      </c>
      <c r="G339" s="42" t="str">
        <f t="shared" si="37"/>
        <v/>
      </c>
      <c r="H339" s="42" t="str">
        <f t="shared" si="38"/>
        <v/>
      </c>
      <c r="I339" s="42" t="str">
        <f t="shared" si="44"/>
        <v/>
      </c>
      <c r="J339" s="41" t="str">
        <f t="shared" si="39"/>
        <v/>
      </c>
      <c r="K339" s="41" t="str">
        <f t="shared" si="40"/>
        <v/>
      </c>
      <c r="L339" s="23">
        <f t="shared" si="41"/>
        <v>1</v>
      </c>
      <c r="M339" s="41">
        <f>SUM(J$32:J339)-SUM(K$32:K339)</f>
        <v>4388.6950316744624</v>
      </c>
      <c r="N339" s="23"/>
      <c r="O339" s="23"/>
      <c r="P339" s="23"/>
      <c r="Q339" s="23"/>
    </row>
    <row r="340" spans="4:17" hidden="1" x14ac:dyDescent="0.25">
      <c r="D340" s="41" t="str">
        <f t="shared" si="36"/>
        <v/>
      </c>
      <c r="E340" s="23" t="str">
        <f t="shared" si="42"/>
        <v/>
      </c>
      <c r="F340" s="41" t="str">
        <f t="shared" si="43"/>
        <v/>
      </c>
      <c r="G340" s="42" t="str">
        <f t="shared" si="37"/>
        <v/>
      </c>
      <c r="H340" s="42" t="str">
        <f t="shared" si="38"/>
        <v/>
      </c>
      <c r="I340" s="42" t="str">
        <f t="shared" si="44"/>
        <v/>
      </c>
      <c r="J340" s="41" t="str">
        <f t="shared" si="39"/>
        <v/>
      </c>
      <c r="K340" s="41" t="str">
        <f t="shared" si="40"/>
        <v/>
      </c>
      <c r="L340" s="23">
        <f t="shared" si="41"/>
        <v>1</v>
      </c>
      <c r="M340" s="41">
        <f>SUM(J$32:J340)-SUM(K$32:K340)</f>
        <v>4388.6950316744624</v>
      </c>
      <c r="N340" s="23"/>
      <c r="O340" s="23"/>
      <c r="P340" s="23"/>
      <c r="Q340" s="23"/>
    </row>
    <row r="341" spans="4:17" hidden="1" x14ac:dyDescent="0.25">
      <c r="D341" s="41" t="str">
        <f t="shared" si="36"/>
        <v/>
      </c>
      <c r="E341" s="23" t="str">
        <f t="shared" si="42"/>
        <v/>
      </c>
      <c r="F341" s="41" t="str">
        <f t="shared" si="43"/>
        <v/>
      </c>
      <c r="G341" s="42" t="str">
        <f t="shared" si="37"/>
        <v/>
      </c>
      <c r="H341" s="42" t="str">
        <f t="shared" si="38"/>
        <v/>
      </c>
      <c r="I341" s="42" t="str">
        <f t="shared" si="44"/>
        <v/>
      </c>
      <c r="J341" s="41" t="str">
        <f t="shared" si="39"/>
        <v/>
      </c>
      <c r="K341" s="41" t="str">
        <f t="shared" si="40"/>
        <v/>
      </c>
      <c r="L341" s="23">
        <f t="shared" si="41"/>
        <v>1</v>
      </c>
      <c r="M341" s="41">
        <f>SUM(J$32:J341)-SUM(K$32:K341)</f>
        <v>4388.6950316744624</v>
      </c>
      <c r="N341" s="23"/>
      <c r="O341" s="23"/>
      <c r="P341" s="23"/>
      <c r="Q341" s="23"/>
    </row>
    <row r="342" spans="4:17" hidden="1" x14ac:dyDescent="0.25">
      <c r="D342" s="41" t="str">
        <f t="shared" si="36"/>
        <v/>
      </c>
      <c r="E342" s="23" t="str">
        <f t="shared" si="42"/>
        <v/>
      </c>
      <c r="F342" s="41" t="str">
        <f t="shared" si="43"/>
        <v/>
      </c>
      <c r="G342" s="42" t="str">
        <f t="shared" si="37"/>
        <v/>
      </c>
      <c r="H342" s="42" t="str">
        <f t="shared" si="38"/>
        <v/>
      </c>
      <c r="I342" s="42" t="str">
        <f t="shared" si="44"/>
        <v/>
      </c>
      <c r="J342" s="41" t="str">
        <f t="shared" si="39"/>
        <v/>
      </c>
      <c r="K342" s="41" t="str">
        <f t="shared" si="40"/>
        <v/>
      </c>
      <c r="L342" s="23">
        <f t="shared" si="41"/>
        <v>1</v>
      </c>
      <c r="M342" s="41">
        <f>SUM(J$32:J342)-SUM(K$32:K342)</f>
        <v>4388.6950316744624</v>
      </c>
      <c r="N342" s="23"/>
      <c r="O342" s="23"/>
      <c r="P342" s="23"/>
      <c r="Q342" s="23"/>
    </row>
    <row r="343" spans="4:17" hidden="1" x14ac:dyDescent="0.25">
      <c r="D343" s="41" t="str">
        <f t="shared" si="36"/>
        <v/>
      </c>
      <c r="E343" s="23" t="str">
        <f t="shared" si="42"/>
        <v/>
      </c>
      <c r="F343" s="41" t="str">
        <f t="shared" si="43"/>
        <v/>
      </c>
      <c r="G343" s="42" t="str">
        <f t="shared" si="37"/>
        <v/>
      </c>
      <c r="H343" s="42" t="str">
        <f t="shared" si="38"/>
        <v/>
      </c>
      <c r="I343" s="42" t="str">
        <f t="shared" si="44"/>
        <v/>
      </c>
      <c r="J343" s="41" t="str">
        <f t="shared" si="39"/>
        <v/>
      </c>
      <c r="K343" s="41" t="str">
        <f t="shared" si="40"/>
        <v/>
      </c>
      <c r="L343" s="23">
        <f t="shared" si="41"/>
        <v>1</v>
      </c>
      <c r="M343" s="41">
        <f>SUM(J$32:J343)-SUM(K$32:K343)</f>
        <v>4388.6950316744624</v>
      </c>
      <c r="N343" s="23"/>
      <c r="O343" s="23"/>
      <c r="P343" s="23"/>
      <c r="Q343" s="23"/>
    </row>
    <row r="344" spans="4:17" hidden="1" x14ac:dyDescent="0.25">
      <c r="D344" s="41" t="str">
        <f t="shared" si="36"/>
        <v/>
      </c>
      <c r="E344" s="23" t="str">
        <f t="shared" si="42"/>
        <v/>
      </c>
      <c r="F344" s="41" t="str">
        <f t="shared" si="43"/>
        <v/>
      </c>
      <c r="G344" s="42" t="str">
        <f t="shared" si="37"/>
        <v/>
      </c>
      <c r="H344" s="42" t="str">
        <f t="shared" si="38"/>
        <v/>
      </c>
      <c r="I344" s="42" t="str">
        <f t="shared" si="44"/>
        <v/>
      </c>
      <c r="J344" s="41" t="str">
        <f t="shared" si="39"/>
        <v/>
      </c>
      <c r="K344" s="41" t="str">
        <f t="shared" si="40"/>
        <v/>
      </c>
      <c r="L344" s="23">
        <f t="shared" si="41"/>
        <v>1</v>
      </c>
      <c r="M344" s="41">
        <f>SUM(J$32:J344)-SUM(K$32:K344)</f>
        <v>4388.6950316744624</v>
      </c>
      <c r="N344" s="23"/>
      <c r="O344" s="23"/>
      <c r="P344" s="23"/>
      <c r="Q344" s="23"/>
    </row>
    <row r="345" spans="4:17" hidden="1" x14ac:dyDescent="0.25">
      <c r="D345" s="41" t="str">
        <f t="shared" si="36"/>
        <v/>
      </c>
      <c r="E345" s="23" t="str">
        <f t="shared" si="42"/>
        <v/>
      </c>
      <c r="F345" s="41" t="str">
        <f t="shared" si="43"/>
        <v/>
      </c>
      <c r="G345" s="42" t="str">
        <f t="shared" si="37"/>
        <v/>
      </c>
      <c r="H345" s="42" t="str">
        <f t="shared" si="38"/>
        <v/>
      </c>
      <c r="I345" s="42" t="str">
        <f t="shared" si="44"/>
        <v/>
      </c>
      <c r="J345" s="41" t="str">
        <f t="shared" si="39"/>
        <v/>
      </c>
      <c r="K345" s="41" t="str">
        <f t="shared" si="40"/>
        <v/>
      </c>
      <c r="L345" s="23">
        <f t="shared" si="41"/>
        <v>1</v>
      </c>
      <c r="M345" s="41">
        <f>SUM(J$32:J345)-SUM(K$32:K345)</f>
        <v>4388.6950316744624</v>
      </c>
      <c r="N345" s="23"/>
      <c r="O345" s="23"/>
      <c r="P345" s="23"/>
      <c r="Q345" s="23"/>
    </row>
    <row r="346" spans="4:17" hidden="1" x14ac:dyDescent="0.25">
      <c r="D346" s="41" t="str">
        <f t="shared" si="36"/>
        <v/>
      </c>
      <c r="E346" s="23" t="str">
        <f t="shared" si="42"/>
        <v/>
      </c>
      <c r="F346" s="41" t="str">
        <f t="shared" si="43"/>
        <v/>
      </c>
      <c r="G346" s="42" t="str">
        <f t="shared" si="37"/>
        <v/>
      </c>
      <c r="H346" s="42" t="str">
        <f t="shared" si="38"/>
        <v/>
      </c>
      <c r="I346" s="42" t="str">
        <f t="shared" si="44"/>
        <v/>
      </c>
      <c r="J346" s="41" t="str">
        <f t="shared" si="39"/>
        <v/>
      </c>
      <c r="K346" s="41" t="str">
        <f t="shared" si="40"/>
        <v/>
      </c>
      <c r="L346" s="23">
        <f t="shared" si="41"/>
        <v>1</v>
      </c>
      <c r="M346" s="41">
        <f>SUM(J$32:J346)-SUM(K$32:K346)</f>
        <v>4388.6950316744624</v>
      </c>
      <c r="N346" s="23"/>
      <c r="O346" s="23"/>
      <c r="P346" s="23"/>
      <c r="Q346" s="23"/>
    </row>
    <row r="347" spans="4:17" hidden="1" x14ac:dyDescent="0.25">
      <c r="D347" s="41" t="str">
        <f t="shared" si="36"/>
        <v/>
      </c>
      <c r="E347" s="23" t="str">
        <f t="shared" si="42"/>
        <v/>
      </c>
      <c r="F347" s="41" t="str">
        <f t="shared" si="43"/>
        <v/>
      </c>
      <c r="G347" s="42" t="str">
        <f t="shared" si="37"/>
        <v/>
      </c>
      <c r="H347" s="42" t="str">
        <f t="shared" si="38"/>
        <v/>
      </c>
      <c r="I347" s="42" t="str">
        <f t="shared" si="44"/>
        <v/>
      </c>
      <c r="J347" s="41" t="str">
        <f t="shared" si="39"/>
        <v/>
      </c>
      <c r="K347" s="41" t="str">
        <f t="shared" si="40"/>
        <v/>
      </c>
      <c r="L347" s="23">
        <f t="shared" si="41"/>
        <v>1</v>
      </c>
      <c r="M347" s="41">
        <f>SUM(J$32:J347)-SUM(K$32:K347)</f>
        <v>4388.6950316744624</v>
      </c>
      <c r="N347" s="23"/>
      <c r="O347" s="23"/>
      <c r="P347" s="23"/>
      <c r="Q347" s="23"/>
    </row>
    <row r="348" spans="4:17" hidden="1" x14ac:dyDescent="0.25">
      <c r="D348" s="41" t="str">
        <f t="shared" si="36"/>
        <v/>
      </c>
      <c r="E348" s="23" t="str">
        <f t="shared" si="42"/>
        <v/>
      </c>
      <c r="F348" s="41" t="str">
        <f t="shared" si="43"/>
        <v/>
      </c>
      <c r="G348" s="42" t="str">
        <f t="shared" si="37"/>
        <v/>
      </c>
      <c r="H348" s="42" t="str">
        <f t="shared" si="38"/>
        <v/>
      </c>
      <c r="I348" s="42" t="str">
        <f t="shared" si="44"/>
        <v/>
      </c>
      <c r="J348" s="41" t="str">
        <f t="shared" si="39"/>
        <v/>
      </c>
      <c r="K348" s="41" t="str">
        <f t="shared" si="40"/>
        <v/>
      </c>
      <c r="L348" s="23">
        <f t="shared" si="41"/>
        <v>1</v>
      </c>
      <c r="M348" s="41">
        <f>SUM(J$32:J348)-SUM(K$32:K348)</f>
        <v>4388.6950316744624</v>
      </c>
      <c r="N348" s="23"/>
      <c r="O348" s="23"/>
      <c r="P348" s="23"/>
      <c r="Q348" s="23"/>
    </row>
    <row r="349" spans="4:17" hidden="1" x14ac:dyDescent="0.25">
      <c r="D349" s="41" t="str">
        <f t="shared" si="36"/>
        <v/>
      </c>
      <c r="E349" s="23" t="str">
        <f t="shared" si="42"/>
        <v/>
      </c>
      <c r="F349" s="41" t="str">
        <f t="shared" si="43"/>
        <v/>
      </c>
      <c r="G349" s="42" t="str">
        <f t="shared" si="37"/>
        <v/>
      </c>
      <c r="H349" s="42" t="str">
        <f t="shared" si="38"/>
        <v/>
      </c>
      <c r="I349" s="42" t="str">
        <f t="shared" si="44"/>
        <v/>
      </c>
      <c r="J349" s="41" t="str">
        <f t="shared" si="39"/>
        <v/>
      </c>
      <c r="K349" s="41" t="str">
        <f t="shared" si="40"/>
        <v/>
      </c>
      <c r="L349" s="23">
        <f t="shared" si="41"/>
        <v>1</v>
      </c>
      <c r="M349" s="41">
        <f>SUM(J$32:J349)-SUM(K$32:K349)</f>
        <v>4388.6950316744624</v>
      </c>
      <c r="N349" s="23"/>
      <c r="O349" s="23"/>
      <c r="P349" s="23"/>
      <c r="Q349" s="23"/>
    </row>
    <row r="350" spans="4:17" hidden="1" x14ac:dyDescent="0.25">
      <c r="D350" s="41" t="str">
        <f t="shared" si="36"/>
        <v/>
      </c>
      <c r="E350" s="23" t="str">
        <f t="shared" si="42"/>
        <v/>
      </c>
      <c r="F350" s="41" t="str">
        <f t="shared" si="43"/>
        <v/>
      </c>
      <c r="G350" s="42" t="str">
        <f t="shared" si="37"/>
        <v/>
      </c>
      <c r="H350" s="42" t="str">
        <f t="shared" si="38"/>
        <v/>
      </c>
      <c r="I350" s="42" t="str">
        <f t="shared" si="44"/>
        <v/>
      </c>
      <c r="J350" s="41" t="str">
        <f t="shared" si="39"/>
        <v/>
      </c>
      <c r="K350" s="41" t="str">
        <f t="shared" si="40"/>
        <v/>
      </c>
      <c r="L350" s="23">
        <f t="shared" si="41"/>
        <v>1</v>
      </c>
      <c r="M350" s="41">
        <f>SUM(J$32:J350)-SUM(K$32:K350)</f>
        <v>4388.6950316744624</v>
      </c>
      <c r="N350" s="23"/>
      <c r="O350" s="23"/>
      <c r="P350" s="23"/>
      <c r="Q350" s="23"/>
    </row>
    <row r="351" spans="4:17" hidden="1" x14ac:dyDescent="0.25">
      <c r="D351" s="41" t="str">
        <f t="shared" si="36"/>
        <v/>
      </c>
      <c r="E351" s="23" t="str">
        <f t="shared" si="42"/>
        <v/>
      </c>
      <c r="F351" s="41" t="str">
        <f t="shared" si="43"/>
        <v/>
      </c>
      <c r="G351" s="42" t="str">
        <f t="shared" si="37"/>
        <v/>
      </c>
      <c r="H351" s="42" t="str">
        <f t="shared" si="38"/>
        <v/>
      </c>
      <c r="I351" s="42" t="str">
        <f t="shared" si="44"/>
        <v/>
      </c>
      <c r="J351" s="41" t="str">
        <f t="shared" si="39"/>
        <v/>
      </c>
      <c r="K351" s="41" t="str">
        <f t="shared" si="40"/>
        <v/>
      </c>
      <c r="L351" s="23">
        <f t="shared" si="41"/>
        <v>1</v>
      </c>
      <c r="M351" s="41">
        <f>SUM(J$32:J351)-SUM(K$32:K351)</f>
        <v>4388.6950316744624</v>
      </c>
      <c r="N351" s="23"/>
      <c r="O351" s="23"/>
      <c r="P351" s="23"/>
      <c r="Q351" s="23"/>
    </row>
    <row r="352" spans="4:17" hidden="1" x14ac:dyDescent="0.25">
      <c r="D352" s="41" t="str">
        <f t="shared" si="36"/>
        <v/>
      </c>
      <c r="E352" s="23" t="str">
        <f t="shared" si="42"/>
        <v/>
      </c>
      <c r="F352" s="41" t="str">
        <f t="shared" si="43"/>
        <v/>
      </c>
      <c r="G352" s="42" t="str">
        <f t="shared" si="37"/>
        <v/>
      </c>
      <c r="H352" s="42" t="str">
        <f t="shared" si="38"/>
        <v/>
      </c>
      <c r="I352" s="42" t="str">
        <f t="shared" si="44"/>
        <v/>
      </c>
      <c r="J352" s="41" t="str">
        <f t="shared" si="39"/>
        <v/>
      </c>
      <c r="K352" s="41" t="str">
        <f t="shared" si="40"/>
        <v/>
      </c>
      <c r="L352" s="23">
        <f t="shared" si="41"/>
        <v>1</v>
      </c>
      <c r="M352" s="41">
        <f>SUM(J$32:J352)-SUM(K$32:K352)</f>
        <v>4388.6950316744624</v>
      </c>
      <c r="N352" s="23"/>
      <c r="O352" s="23"/>
      <c r="P352" s="23"/>
      <c r="Q352" s="23"/>
    </row>
    <row r="353" spans="4:17" hidden="1" x14ac:dyDescent="0.25">
      <c r="D353" s="41" t="str">
        <f t="shared" ref="D353:D392" si="45">IF(E353=$F$13*$B$12,M353,"")</f>
        <v/>
      </c>
      <c r="E353" s="23" t="str">
        <f t="shared" si="42"/>
        <v/>
      </c>
      <c r="F353" s="41" t="str">
        <f t="shared" si="43"/>
        <v/>
      </c>
      <c r="G353" s="42" t="str">
        <f t="shared" ref="G353:G392" si="46">IF($E353="","",$F352*$F$16/$B$12)</f>
        <v/>
      </c>
      <c r="H353" s="42" t="str">
        <f t="shared" ref="H353:H392" si="47">IF($E353="","",$F352*$B$19/$B$12)</f>
        <v/>
      </c>
      <c r="I353" s="42" t="str">
        <f t="shared" si="44"/>
        <v/>
      </c>
      <c r="J353" s="41" t="str">
        <f t="shared" ref="J353:J392" si="48">IF($E353="","",IF($L353=0,$F352*$F$16/$B$12,PMT($F$16/$B$12,$B$11,-$F$11,0,0)))</f>
        <v/>
      </c>
      <c r="K353" s="41" t="str">
        <f t="shared" ref="K353:K392" si="49">IF($E353="","",IF($L353=0,$F352*$B$19/$B$12,PMT($B$19/$B$12,$B$11,-$F$11,0,0)))</f>
        <v/>
      </c>
      <c r="L353" s="23">
        <f t="shared" ref="L353:L392" si="50">IF(E353=$F$15,1,0+L352)</f>
        <v>1</v>
      </c>
      <c r="M353" s="41">
        <f>SUM(J$32:J353)-SUM(K$32:K353)</f>
        <v>4388.6950316744624</v>
      </c>
      <c r="N353" s="23"/>
      <c r="O353" s="23"/>
      <c r="P353" s="23"/>
      <c r="Q353" s="23"/>
    </row>
    <row r="354" spans="4:17" hidden="1" x14ac:dyDescent="0.25">
      <c r="D354" s="41" t="str">
        <f t="shared" si="45"/>
        <v/>
      </c>
      <c r="E354" s="23" t="str">
        <f t="shared" ref="E354:E392" si="51">IF(E353="","",IF(E353+1&lt;=$B$10,E353+1,""))</f>
        <v/>
      </c>
      <c r="F354" s="41" t="str">
        <f t="shared" ref="F354:F392" si="52">IF(E354="","",F353-I354)</f>
        <v/>
      </c>
      <c r="G354" s="42" t="str">
        <f t="shared" si="46"/>
        <v/>
      </c>
      <c r="H354" s="42" t="str">
        <f t="shared" si="47"/>
        <v/>
      </c>
      <c r="I354" s="42" t="str">
        <f t="shared" ref="I354:I392" si="53">IF(E354="","",J354-G354)</f>
        <v/>
      </c>
      <c r="J354" s="41" t="str">
        <f t="shared" si="48"/>
        <v/>
      </c>
      <c r="K354" s="41" t="str">
        <f t="shared" si="49"/>
        <v/>
      </c>
      <c r="L354" s="23">
        <f t="shared" si="50"/>
        <v>1</v>
      </c>
      <c r="M354" s="41">
        <f>SUM(J$32:J354)-SUM(K$32:K354)</f>
        <v>4388.6950316744624</v>
      </c>
      <c r="N354" s="23"/>
      <c r="O354" s="23"/>
      <c r="P354" s="23"/>
      <c r="Q354" s="23"/>
    </row>
    <row r="355" spans="4:17" hidden="1" x14ac:dyDescent="0.25">
      <c r="D355" s="41" t="str">
        <f t="shared" si="45"/>
        <v/>
      </c>
      <c r="E355" s="23" t="str">
        <f t="shared" si="51"/>
        <v/>
      </c>
      <c r="F355" s="41" t="str">
        <f t="shared" si="52"/>
        <v/>
      </c>
      <c r="G355" s="42" t="str">
        <f t="shared" si="46"/>
        <v/>
      </c>
      <c r="H355" s="42" t="str">
        <f t="shared" si="47"/>
        <v/>
      </c>
      <c r="I355" s="42" t="str">
        <f t="shared" si="53"/>
        <v/>
      </c>
      <c r="J355" s="41" t="str">
        <f t="shared" si="48"/>
        <v/>
      </c>
      <c r="K355" s="41" t="str">
        <f t="shared" si="49"/>
        <v/>
      </c>
      <c r="L355" s="23">
        <f t="shared" si="50"/>
        <v>1</v>
      </c>
      <c r="M355" s="41">
        <f>SUM(J$32:J355)-SUM(K$32:K355)</f>
        <v>4388.6950316744624</v>
      </c>
      <c r="N355" s="23"/>
      <c r="O355" s="23"/>
      <c r="P355" s="23"/>
      <c r="Q355" s="23"/>
    </row>
    <row r="356" spans="4:17" hidden="1" x14ac:dyDescent="0.25">
      <c r="D356" s="41" t="str">
        <f t="shared" si="45"/>
        <v/>
      </c>
      <c r="E356" s="23" t="str">
        <f t="shared" si="51"/>
        <v/>
      </c>
      <c r="F356" s="41" t="str">
        <f t="shared" si="52"/>
        <v/>
      </c>
      <c r="G356" s="42" t="str">
        <f t="shared" si="46"/>
        <v/>
      </c>
      <c r="H356" s="42" t="str">
        <f t="shared" si="47"/>
        <v/>
      </c>
      <c r="I356" s="42" t="str">
        <f t="shared" si="53"/>
        <v/>
      </c>
      <c r="J356" s="41" t="str">
        <f t="shared" si="48"/>
        <v/>
      </c>
      <c r="K356" s="41" t="str">
        <f t="shared" si="49"/>
        <v/>
      </c>
      <c r="L356" s="23">
        <f t="shared" si="50"/>
        <v>1</v>
      </c>
      <c r="M356" s="41">
        <f>SUM(J$32:J356)-SUM(K$32:K356)</f>
        <v>4388.6950316744624</v>
      </c>
      <c r="N356" s="23"/>
      <c r="O356" s="23"/>
      <c r="P356" s="23"/>
      <c r="Q356" s="23"/>
    </row>
    <row r="357" spans="4:17" hidden="1" x14ac:dyDescent="0.25">
      <c r="D357" s="41" t="str">
        <f t="shared" si="45"/>
        <v/>
      </c>
      <c r="E357" s="23" t="str">
        <f t="shared" si="51"/>
        <v/>
      </c>
      <c r="F357" s="41" t="str">
        <f t="shared" si="52"/>
        <v/>
      </c>
      <c r="G357" s="42" t="str">
        <f t="shared" si="46"/>
        <v/>
      </c>
      <c r="H357" s="42" t="str">
        <f t="shared" si="47"/>
        <v/>
      </c>
      <c r="I357" s="42" t="str">
        <f t="shared" si="53"/>
        <v/>
      </c>
      <c r="J357" s="41" t="str">
        <f t="shared" si="48"/>
        <v/>
      </c>
      <c r="K357" s="41" t="str">
        <f t="shared" si="49"/>
        <v/>
      </c>
      <c r="L357" s="23">
        <f t="shared" si="50"/>
        <v>1</v>
      </c>
      <c r="M357" s="41">
        <f>SUM(J$32:J357)-SUM(K$32:K357)</f>
        <v>4388.6950316744624</v>
      </c>
      <c r="N357" s="23"/>
      <c r="O357" s="23"/>
      <c r="P357" s="23"/>
      <c r="Q357" s="23"/>
    </row>
    <row r="358" spans="4:17" hidden="1" x14ac:dyDescent="0.25">
      <c r="D358" s="41" t="str">
        <f t="shared" si="45"/>
        <v/>
      </c>
      <c r="E358" s="23" t="str">
        <f t="shared" si="51"/>
        <v/>
      </c>
      <c r="F358" s="41" t="str">
        <f t="shared" si="52"/>
        <v/>
      </c>
      <c r="G358" s="42" t="str">
        <f t="shared" si="46"/>
        <v/>
      </c>
      <c r="H358" s="42" t="str">
        <f t="shared" si="47"/>
        <v/>
      </c>
      <c r="I358" s="42" t="str">
        <f t="shared" si="53"/>
        <v/>
      </c>
      <c r="J358" s="41" t="str">
        <f t="shared" si="48"/>
        <v/>
      </c>
      <c r="K358" s="41" t="str">
        <f t="shared" si="49"/>
        <v/>
      </c>
      <c r="L358" s="23">
        <f t="shared" si="50"/>
        <v>1</v>
      </c>
      <c r="M358" s="41">
        <f>SUM(J$32:J358)-SUM(K$32:K358)</f>
        <v>4388.6950316744624</v>
      </c>
      <c r="N358" s="23"/>
      <c r="O358" s="23"/>
      <c r="P358" s="23"/>
      <c r="Q358" s="23"/>
    </row>
    <row r="359" spans="4:17" hidden="1" x14ac:dyDescent="0.25">
      <c r="D359" s="41" t="str">
        <f t="shared" si="45"/>
        <v/>
      </c>
      <c r="E359" s="23" t="str">
        <f t="shared" si="51"/>
        <v/>
      </c>
      <c r="F359" s="41" t="str">
        <f t="shared" si="52"/>
        <v/>
      </c>
      <c r="G359" s="42" t="str">
        <f t="shared" si="46"/>
        <v/>
      </c>
      <c r="H359" s="42" t="str">
        <f t="shared" si="47"/>
        <v/>
      </c>
      <c r="I359" s="42" t="str">
        <f t="shared" si="53"/>
        <v/>
      </c>
      <c r="J359" s="41" t="str">
        <f t="shared" si="48"/>
        <v/>
      </c>
      <c r="K359" s="41" t="str">
        <f t="shared" si="49"/>
        <v/>
      </c>
      <c r="L359" s="23">
        <f t="shared" si="50"/>
        <v>1</v>
      </c>
      <c r="M359" s="41">
        <f>SUM(J$32:J359)-SUM(K$32:K359)</f>
        <v>4388.6950316744624</v>
      </c>
      <c r="N359" s="23"/>
      <c r="O359" s="23"/>
      <c r="P359" s="23"/>
      <c r="Q359" s="23"/>
    </row>
    <row r="360" spans="4:17" hidden="1" x14ac:dyDescent="0.25">
      <c r="D360" s="41" t="str">
        <f t="shared" si="45"/>
        <v/>
      </c>
      <c r="E360" s="23" t="str">
        <f t="shared" si="51"/>
        <v/>
      </c>
      <c r="F360" s="41" t="str">
        <f t="shared" si="52"/>
        <v/>
      </c>
      <c r="G360" s="42" t="str">
        <f t="shared" si="46"/>
        <v/>
      </c>
      <c r="H360" s="42" t="str">
        <f t="shared" si="47"/>
        <v/>
      </c>
      <c r="I360" s="42" t="str">
        <f t="shared" si="53"/>
        <v/>
      </c>
      <c r="J360" s="41" t="str">
        <f t="shared" si="48"/>
        <v/>
      </c>
      <c r="K360" s="41" t="str">
        <f t="shared" si="49"/>
        <v/>
      </c>
      <c r="L360" s="23">
        <f t="shared" si="50"/>
        <v>1</v>
      </c>
      <c r="M360" s="41">
        <f>SUM(J$32:J360)-SUM(K$32:K360)</f>
        <v>4388.6950316744624</v>
      </c>
      <c r="N360" s="23"/>
      <c r="O360" s="23"/>
      <c r="P360" s="23"/>
      <c r="Q360" s="23"/>
    </row>
    <row r="361" spans="4:17" hidden="1" x14ac:dyDescent="0.25">
      <c r="D361" s="41" t="str">
        <f t="shared" si="45"/>
        <v/>
      </c>
      <c r="E361" s="23" t="str">
        <f t="shared" si="51"/>
        <v/>
      </c>
      <c r="F361" s="41" t="str">
        <f t="shared" si="52"/>
        <v/>
      </c>
      <c r="G361" s="42" t="str">
        <f t="shared" si="46"/>
        <v/>
      </c>
      <c r="H361" s="42" t="str">
        <f t="shared" si="47"/>
        <v/>
      </c>
      <c r="I361" s="42" t="str">
        <f t="shared" si="53"/>
        <v/>
      </c>
      <c r="J361" s="41" t="str">
        <f t="shared" si="48"/>
        <v/>
      </c>
      <c r="K361" s="41" t="str">
        <f t="shared" si="49"/>
        <v/>
      </c>
      <c r="L361" s="23">
        <f t="shared" si="50"/>
        <v>1</v>
      </c>
      <c r="M361" s="41">
        <f>SUM(J$32:J361)-SUM(K$32:K361)</f>
        <v>4388.6950316744624</v>
      </c>
      <c r="N361" s="23"/>
      <c r="O361" s="23"/>
      <c r="P361" s="23"/>
      <c r="Q361" s="23"/>
    </row>
    <row r="362" spans="4:17" hidden="1" x14ac:dyDescent="0.25">
      <c r="D362" s="41" t="str">
        <f t="shared" si="45"/>
        <v/>
      </c>
      <c r="E362" s="23" t="str">
        <f t="shared" si="51"/>
        <v/>
      </c>
      <c r="F362" s="41" t="str">
        <f t="shared" si="52"/>
        <v/>
      </c>
      <c r="G362" s="42" t="str">
        <f t="shared" si="46"/>
        <v/>
      </c>
      <c r="H362" s="42" t="str">
        <f t="shared" si="47"/>
        <v/>
      </c>
      <c r="I362" s="42" t="str">
        <f t="shared" si="53"/>
        <v/>
      </c>
      <c r="J362" s="41" t="str">
        <f t="shared" si="48"/>
        <v/>
      </c>
      <c r="K362" s="41" t="str">
        <f t="shared" si="49"/>
        <v/>
      </c>
      <c r="L362" s="23">
        <f t="shared" si="50"/>
        <v>1</v>
      </c>
      <c r="M362" s="41">
        <f>SUM(J$32:J362)-SUM(K$32:K362)</f>
        <v>4388.6950316744624</v>
      </c>
      <c r="N362" s="23"/>
      <c r="O362" s="23"/>
      <c r="P362" s="23"/>
      <c r="Q362" s="23"/>
    </row>
    <row r="363" spans="4:17" hidden="1" x14ac:dyDescent="0.25">
      <c r="D363" s="41" t="str">
        <f t="shared" si="45"/>
        <v/>
      </c>
      <c r="E363" s="23" t="str">
        <f t="shared" si="51"/>
        <v/>
      </c>
      <c r="F363" s="41" t="str">
        <f t="shared" si="52"/>
        <v/>
      </c>
      <c r="G363" s="42" t="str">
        <f t="shared" si="46"/>
        <v/>
      </c>
      <c r="H363" s="42" t="str">
        <f t="shared" si="47"/>
        <v/>
      </c>
      <c r="I363" s="42" t="str">
        <f t="shared" si="53"/>
        <v/>
      </c>
      <c r="J363" s="41" t="str">
        <f t="shared" si="48"/>
        <v/>
      </c>
      <c r="K363" s="41" t="str">
        <f t="shared" si="49"/>
        <v/>
      </c>
      <c r="L363" s="23">
        <f t="shared" si="50"/>
        <v>1</v>
      </c>
      <c r="M363" s="41">
        <f>SUM(J$32:J363)-SUM(K$32:K363)</f>
        <v>4388.6950316744624</v>
      </c>
      <c r="N363" s="23"/>
      <c r="O363" s="23"/>
      <c r="P363" s="23"/>
      <c r="Q363" s="23"/>
    </row>
    <row r="364" spans="4:17" hidden="1" x14ac:dyDescent="0.25">
      <c r="D364" s="41" t="str">
        <f t="shared" si="45"/>
        <v/>
      </c>
      <c r="E364" s="23" t="str">
        <f t="shared" si="51"/>
        <v/>
      </c>
      <c r="F364" s="41" t="str">
        <f t="shared" si="52"/>
        <v/>
      </c>
      <c r="G364" s="42" t="str">
        <f t="shared" si="46"/>
        <v/>
      </c>
      <c r="H364" s="42" t="str">
        <f t="shared" si="47"/>
        <v/>
      </c>
      <c r="I364" s="42" t="str">
        <f t="shared" si="53"/>
        <v/>
      </c>
      <c r="J364" s="41" t="str">
        <f t="shared" si="48"/>
        <v/>
      </c>
      <c r="K364" s="41" t="str">
        <f t="shared" si="49"/>
        <v/>
      </c>
      <c r="L364" s="23">
        <f t="shared" si="50"/>
        <v>1</v>
      </c>
      <c r="M364" s="41">
        <f>SUM(J$32:J364)-SUM(K$32:K364)</f>
        <v>4388.6950316744624</v>
      </c>
      <c r="N364" s="23"/>
      <c r="O364" s="23"/>
      <c r="P364" s="23"/>
      <c r="Q364" s="23"/>
    </row>
    <row r="365" spans="4:17" hidden="1" x14ac:dyDescent="0.25">
      <c r="D365" s="41" t="str">
        <f t="shared" si="45"/>
        <v/>
      </c>
      <c r="E365" s="23" t="str">
        <f t="shared" si="51"/>
        <v/>
      </c>
      <c r="F365" s="41" t="str">
        <f t="shared" si="52"/>
        <v/>
      </c>
      <c r="G365" s="42" t="str">
        <f t="shared" si="46"/>
        <v/>
      </c>
      <c r="H365" s="42" t="str">
        <f t="shared" si="47"/>
        <v/>
      </c>
      <c r="I365" s="42" t="str">
        <f t="shared" si="53"/>
        <v/>
      </c>
      <c r="J365" s="41" t="str">
        <f t="shared" si="48"/>
        <v/>
      </c>
      <c r="K365" s="41" t="str">
        <f t="shared" si="49"/>
        <v/>
      </c>
      <c r="L365" s="23">
        <f t="shared" si="50"/>
        <v>1</v>
      </c>
      <c r="M365" s="41">
        <f>SUM(J$32:J365)-SUM(K$32:K365)</f>
        <v>4388.6950316744624</v>
      </c>
      <c r="N365" s="23"/>
      <c r="O365" s="23"/>
      <c r="P365" s="23"/>
      <c r="Q365" s="23"/>
    </row>
    <row r="366" spans="4:17" hidden="1" x14ac:dyDescent="0.25">
      <c r="D366" s="41" t="str">
        <f t="shared" si="45"/>
        <v/>
      </c>
      <c r="E366" s="23" t="str">
        <f t="shared" si="51"/>
        <v/>
      </c>
      <c r="F366" s="41" t="str">
        <f t="shared" si="52"/>
        <v/>
      </c>
      <c r="G366" s="42" t="str">
        <f t="shared" si="46"/>
        <v/>
      </c>
      <c r="H366" s="42" t="str">
        <f t="shared" si="47"/>
        <v/>
      </c>
      <c r="I366" s="42" t="str">
        <f t="shared" si="53"/>
        <v/>
      </c>
      <c r="J366" s="41" t="str">
        <f t="shared" si="48"/>
        <v/>
      </c>
      <c r="K366" s="41" t="str">
        <f t="shared" si="49"/>
        <v/>
      </c>
      <c r="L366" s="23">
        <f t="shared" si="50"/>
        <v>1</v>
      </c>
      <c r="M366" s="41">
        <f>SUM(J$32:J366)-SUM(K$32:K366)</f>
        <v>4388.6950316744624</v>
      </c>
      <c r="N366" s="23"/>
      <c r="O366" s="23"/>
      <c r="P366" s="23"/>
      <c r="Q366" s="23"/>
    </row>
    <row r="367" spans="4:17" hidden="1" x14ac:dyDescent="0.25">
      <c r="D367" s="41" t="str">
        <f t="shared" si="45"/>
        <v/>
      </c>
      <c r="E367" s="23" t="str">
        <f t="shared" si="51"/>
        <v/>
      </c>
      <c r="F367" s="41" t="str">
        <f t="shared" si="52"/>
        <v/>
      </c>
      <c r="G367" s="42" t="str">
        <f t="shared" si="46"/>
        <v/>
      </c>
      <c r="H367" s="42" t="str">
        <f t="shared" si="47"/>
        <v/>
      </c>
      <c r="I367" s="42" t="str">
        <f t="shared" si="53"/>
        <v/>
      </c>
      <c r="J367" s="41" t="str">
        <f t="shared" si="48"/>
        <v/>
      </c>
      <c r="K367" s="41" t="str">
        <f t="shared" si="49"/>
        <v/>
      </c>
      <c r="L367" s="23">
        <f t="shared" si="50"/>
        <v>1</v>
      </c>
      <c r="M367" s="41">
        <f>SUM(J$32:J367)-SUM(K$32:K367)</f>
        <v>4388.6950316744624</v>
      </c>
      <c r="N367" s="23"/>
      <c r="O367" s="23"/>
      <c r="P367" s="23"/>
      <c r="Q367" s="23"/>
    </row>
    <row r="368" spans="4:17" hidden="1" x14ac:dyDescent="0.25">
      <c r="D368" s="41" t="str">
        <f t="shared" si="45"/>
        <v/>
      </c>
      <c r="E368" s="23" t="str">
        <f t="shared" si="51"/>
        <v/>
      </c>
      <c r="F368" s="41" t="str">
        <f t="shared" si="52"/>
        <v/>
      </c>
      <c r="G368" s="42" t="str">
        <f t="shared" si="46"/>
        <v/>
      </c>
      <c r="H368" s="42" t="str">
        <f t="shared" si="47"/>
        <v/>
      </c>
      <c r="I368" s="42" t="str">
        <f t="shared" si="53"/>
        <v/>
      </c>
      <c r="J368" s="41" t="str">
        <f t="shared" si="48"/>
        <v/>
      </c>
      <c r="K368" s="41" t="str">
        <f t="shared" si="49"/>
        <v/>
      </c>
      <c r="L368" s="23">
        <f t="shared" si="50"/>
        <v>1</v>
      </c>
      <c r="M368" s="41">
        <f>SUM(J$32:J368)-SUM(K$32:K368)</f>
        <v>4388.6950316744624</v>
      </c>
      <c r="N368" s="23"/>
      <c r="O368" s="23"/>
      <c r="P368" s="23"/>
      <c r="Q368" s="23"/>
    </row>
    <row r="369" spans="4:17" hidden="1" x14ac:dyDescent="0.25">
      <c r="D369" s="41" t="str">
        <f t="shared" si="45"/>
        <v/>
      </c>
      <c r="E369" s="23" t="str">
        <f t="shared" si="51"/>
        <v/>
      </c>
      <c r="F369" s="41" t="str">
        <f t="shared" si="52"/>
        <v/>
      </c>
      <c r="G369" s="42" t="str">
        <f t="shared" si="46"/>
        <v/>
      </c>
      <c r="H369" s="42" t="str">
        <f t="shared" si="47"/>
        <v/>
      </c>
      <c r="I369" s="42" t="str">
        <f t="shared" si="53"/>
        <v/>
      </c>
      <c r="J369" s="41" t="str">
        <f t="shared" si="48"/>
        <v/>
      </c>
      <c r="K369" s="41" t="str">
        <f t="shared" si="49"/>
        <v/>
      </c>
      <c r="L369" s="23">
        <f t="shared" si="50"/>
        <v>1</v>
      </c>
      <c r="M369" s="41">
        <f>SUM(J$32:J369)-SUM(K$32:K369)</f>
        <v>4388.6950316744624</v>
      </c>
      <c r="N369" s="23"/>
      <c r="O369" s="23"/>
      <c r="P369" s="23"/>
      <c r="Q369" s="23"/>
    </row>
    <row r="370" spans="4:17" hidden="1" x14ac:dyDescent="0.25">
      <c r="D370" s="41" t="str">
        <f t="shared" si="45"/>
        <v/>
      </c>
      <c r="E370" s="23" t="str">
        <f t="shared" si="51"/>
        <v/>
      </c>
      <c r="F370" s="41" t="str">
        <f t="shared" si="52"/>
        <v/>
      </c>
      <c r="G370" s="42" t="str">
        <f t="shared" si="46"/>
        <v/>
      </c>
      <c r="H370" s="42" t="str">
        <f t="shared" si="47"/>
        <v/>
      </c>
      <c r="I370" s="42" t="str">
        <f t="shared" si="53"/>
        <v/>
      </c>
      <c r="J370" s="41" t="str">
        <f t="shared" si="48"/>
        <v/>
      </c>
      <c r="K370" s="41" t="str">
        <f t="shared" si="49"/>
        <v/>
      </c>
      <c r="L370" s="23">
        <f t="shared" si="50"/>
        <v>1</v>
      </c>
      <c r="M370" s="41">
        <f>SUM(J$32:J370)-SUM(K$32:K370)</f>
        <v>4388.6950316744624</v>
      </c>
      <c r="N370" s="23"/>
      <c r="O370" s="23"/>
      <c r="P370" s="23"/>
      <c r="Q370" s="23"/>
    </row>
    <row r="371" spans="4:17" hidden="1" x14ac:dyDescent="0.25">
      <c r="D371" s="41" t="str">
        <f t="shared" si="45"/>
        <v/>
      </c>
      <c r="E371" s="23" t="str">
        <f t="shared" si="51"/>
        <v/>
      </c>
      <c r="F371" s="41" t="str">
        <f t="shared" si="52"/>
        <v/>
      </c>
      <c r="G371" s="42" t="str">
        <f t="shared" si="46"/>
        <v/>
      </c>
      <c r="H371" s="42" t="str">
        <f t="shared" si="47"/>
        <v/>
      </c>
      <c r="I371" s="42" t="str">
        <f t="shared" si="53"/>
        <v/>
      </c>
      <c r="J371" s="41" t="str">
        <f t="shared" si="48"/>
        <v/>
      </c>
      <c r="K371" s="41" t="str">
        <f t="shared" si="49"/>
        <v/>
      </c>
      <c r="L371" s="23">
        <f t="shared" si="50"/>
        <v>1</v>
      </c>
      <c r="M371" s="41">
        <f>SUM(J$32:J371)-SUM(K$32:K371)</f>
        <v>4388.6950316744624</v>
      </c>
      <c r="N371" s="23"/>
      <c r="O371" s="23"/>
      <c r="P371" s="23"/>
      <c r="Q371" s="23"/>
    </row>
    <row r="372" spans="4:17" hidden="1" x14ac:dyDescent="0.25">
      <c r="D372" s="41" t="str">
        <f t="shared" si="45"/>
        <v/>
      </c>
      <c r="E372" s="23" t="str">
        <f t="shared" si="51"/>
        <v/>
      </c>
      <c r="F372" s="41" t="str">
        <f t="shared" si="52"/>
        <v/>
      </c>
      <c r="G372" s="42" t="str">
        <f t="shared" si="46"/>
        <v/>
      </c>
      <c r="H372" s="42" t="str">
        <f t="shared" si="47"/>
        <v/>
      </c>
      <c r="I372" s="42" t="str">
        <f t="shared" si="53"/>
        <v/>
      </c>
      <c r="J372" s="41" t="str">
        <f t="shared" si="48"/>
        <v/>
      </c>
      <c r="K372" s="41" t="str">
        <f t="shared" si="49"/>
        <v/>
      </c>
      <c r="L372" s="23">
        <f t="shared" si="50"/>
        <v>1</v>
      </c>
      <c r="M372" s="41">
        <f>SUM(J$32:J372)-SUM(K$32:K372)</f>
        <v>4388.6950316744624</v>
      </c>
      <c r="N372" s="23"/>
      <c r="O372" s="23"/>
      <c r="P372" s="23"/>
      <c r="Q372" s="23"/>
    </row>
    <row r="373" spans="4:17" hidden="1" x14ac:dyDescent="0.25">
      <c r="D373" s="41" t="str">
        <f t="shared" si="45"/>
        <v/>
      </c>
      <c r="E373" s="23" t="str">
        <f t="shared" si="51"/>
        <v/>
      </c>
      <c r="F373" s="41" t="str">
        <f t="shared" si="52"/>
        <v/>
      </c>
      <c r="G373" s="42" t="str">
        <f t="shared" si="46"/>
        <v/>
      </c>
      <c r="H373" s="42" t="str">
        <f t="shared" si="47"/>
        <v/>
      </c>
      <c r="I373" s="42" t="str">
        <f t="shared" si="53"/>
        <v/>
      </c>
      <c r="J373" s="41" t="str">
        <f t="shared" si="48"/>
        <v/>
      </c>
      <c r="K373" s="41" t="str">
        <f t="shared" si="49"/>
        <v/>
      </c>
      <c r="L373" s="23">
        <f t="shared" si="50"/>
        <v>1</v>
      </c>
      <c r="M373" s="41">
        <f>SUM(J$32:J373)-SUM(K$32:K373)</f>
        <v>4388.6950316744624</v>
      </c>
      <c r="N373" s="23"/>
      <c r="O373" s="23"/>
      <c r="P373" s="23"/>
      <c r="Q373" s="23"/>
    </row>
    <row r="374" spans="4:17" hidden="1" x14ac:dyDescent="0.25">
      <c r="D374" s="41" t="str">
        <f t="shared" si="45"/>
        <v/>
      </c>
      <c r="E374" s="23" t="str">
        <f t="shared" si="51"/>
        <v/>
      </c>
      <c r="F374" s="41" t="str">
        <f t="shared" si="52"/>
        <v/>
      </c>
      <c r="G374" s="42" t="str">
        <f t="shared" si="46"/>
        <v/>
      </c>
      <c r="H374" s="42" t="str">
        <f t="shared" si="47"/>
        <v/>
      </c>
      <c r="I374" s="42" t="str">
        <f t="shared" si="53"/>
        <v/>
      </c>
      <c r="J374" s="41" t="str">
        <f t="shared" si="48"/>
        <v/>
      </c>
      <c r="K374" s="41" t="str">
        <f t="shared" si="49"/>
        <v/>
      </c>
      <c r="L374" s="23">
        <f t="shared" si="50"/>
        <v>1</v>
      </c>
      <c r="M374" s="41">
        <f>SUM(J$32:J374)-SUM(K$32:K374)</f>
        <v>4388.6950316744624</v>
      </c>
      <c r="N374" s="23"/>
      <c r="O374" s="23"/>
      <c r="P374" s="23"/>
      <c r="Q374" s="23"/>
    </row>
    <row r="375" spans="4:17" hidden="1" x14ac:dyDescent="0.25">
      <c r="D375" s="41" t="str">
        <f t="shared" si="45"/>
        <v/>
      </c>
      <c r="E375" s="23" t="str">
        <f t="shared" si="51"/>
        <v/>
      </c>
      <c r="F375" s="41" t="str">
        <f t="shared" si="52"/>
        <v/>
      </c>
      <c r="G375" s="42" t="str">
        <f t="shared" si="46"/>
        <v/>
      </c>
      <c r="H375" s="42" t="str">
        <f t="shared" si="47"/>
        <v/>
      </c>
      <c r="I375" s="42" t="str">
        <f t="shared" si="53"/>
        <v/>
      </c>
      <c r="J375" s="41" t="str">
        <f t="shared" si="48"/>
        <v/>
      </c>
      <c r="K375" s="41" t="str">
        <f t="shared" si="49"/>
        <v/>
      </c>
      <c r="L375" s="23">
        <f t="shared" si="50"/>
        <v>1</v>
      </c>
      <c r="M375" s="41">
        <f>SUM(J$32:J375)-SUM(K$32:K375)</f>
        <v>4388.6950316744624</v>
      </c>
      <c r="N375" s="23"/>
      <c r="O375" s="23"/>
      <c r="P375" s="23"/>
      <c r="Q375" s="23"/>
    </row>
    <row r="376" spans="4:17" hidden="1" x14ac:dyDescent="0.25">
      <c r="D376" s="41" t="str">
        <f t="shared" si="45"/>
        <v/>
      </c>
      <c r="E376" s="23" t="str">
        <f t="shared" si="51"/>
        <v/>
      </c>
      <c r="F376" s="41" t="str">
        <f t="shared" si="52"/>
        <v/>
      </c>
      <c r="G376" s="42" t="str">
        <f t="shared" si="46"/>
        <v/>
      </c>
      <c r="H376" s="42" t="str">
        <f t="shared" si="47"/>
        <v/>
      </c>
      <c r="I376" s="42" t="str">
        <f t="shared" si="53"/>
        <v/>
      </c>
      <c r="J376" s="41" t="str">
        <f t="shared" si="48"/>
        <v/>
      </c>
      <c r="K376" s="41" t="str">
        <f t="shared" si="49"/>
        <v/>
      </c>
      <c r="L376" s="23">
        <f t="shared" si="50"/>
        <v>1</v>
      </c>
      <c r="M376" s="41">
        <f>SUM(J$32:J376)-SUM(K$32:K376)</f>
        <v>4388.6950316744624</v>
      </c>
      <c r="N376" s="23"/>
      <c r="O376" s="23"/>
      <c r="P376" s="23"/>
      <c r="Q376" s="23"/>
    </row>
    <row r="377" spans="4:17" hidden="1" x14ac:dyDescent="0.25">
      <c r="D377" s="41" t="str">
        <f t="shared" si="45"/>
        <v/>
      </c>
      <c r="E377" s="23" t="str">
        <f t="shared" si="51"/>
        <v/>
      </c>
      <c r="F377" s="41" t="str">
        <f t="shared" si="52"/>
        <v/>
      </c>
      <c r="G377" s="42" t="str">
        <f t="shared" si="46"/>
        <v/>
      </c>
      <c r="H377" s="42" t="str">
        <f t="shared" si="47"/>
        <v/>
      </c>
      <c r="I377" s="42" t="str">
        <f t="shared" si="53"/>
        <v/>
      </c>
      <c r="J377" s="41" t="str">
        <f t="shared" si="48"/>
        <v/>
      </c>
      <c r="K377" s="41" t="str">
        <f t="shared" si="49"/>
        <v/>
      </c>
      <c r="L377" s="23">
        <f t="shared" si="50"/>
        <v>1</v>
      </c>
      <c r="M377" s="41">
        <f>SUM(J$32:J377)-SUM(K$32:K377)</f>
        <v>4388.6950316744624</v>
      </c>
      <c r="N377" s="23"/>
      <c r="O377" s="23"/>
      <c r="P377" s="23"/>
      <c r="Q377" s="23"/>
    </row>
    <row r="378" spans="4:17" hidden="1" x14ac:dyDescent="0.25">
      <c r="D378" s="41" t="str">
        <f t="shared" si="45"/>
        <v/>
      </c>
      <c r="E378" s="23" t="str">
        <f t="shared" si="51"/>
        <v/>
      </c>
      <c r="F378" s="41" t="str">
        <f t="shared" si="52"/>
        <v/>
      </c>
      <c r="G378" s="42" t="str">
        <f t="shared" si="46"/>
        <v/>
      </c>
      <c r="H378" s="42" t="str">
        <f t="shared" si="47"/>
        <v/>
      </c>
      <c r="I378" s="42" t="str">
        <f t="shared" si="53"/>
        <v/>
      </c>
      <c r="J378" s="41" t="str">
        <f t="shared" si="48"/>
        <v/>
      </c>
      <c r="K378" s="41" t="str">
        <f t="shared" si="49"/>
        <v/>
      </c>
      <c r="L378" s="23">
        <f t="shared" si="50"/>
        <v>1</v>
      </c>
      <c r="M378" s="41">
        <f>SUM(J$32:J378)-SUM(K$32:K378)</f>
        <v>4388.6950316744624</v>
      </c>
      <c r="N378" s="23"/>
      <c r="O378" s="23"/>
      <c r="P378" s="23"/>
      <c r="Q378" s="23"/>
    </row>
    <row r="379" spans="4:17" hidden="1" x14ac:dyDescent="0.25">
      <c r="D379" s="41" t="str">
        <f t="shared" si="45"/>
        <v/>
      </c>
      <c r="E379" s="23" t="str">
        <f t="shared" si="51"/>
        <v/>
      </c>
      <c r="F379" s="41" t="str">
        <f t="shared" si="52"/>
        <v/>
      </c>
      <c r="G379" s="42" t="str">
        <f t="shared" si="46"/>
        <v/>
      </c>
      <c r="H379" s="42" t="str">
        <f t="shared" si="47"/>
        <v/>
      </c>
      <c r="I379" s="42" t="str">
        <f t="shared" si="53"/>
        <v/>
      </c>
      <c r="J379" s="41" t="str">
        <f t="shared" si="48"/>
        <v/>
      </c>
      <c r="K379" s="41" t="str">
        <f t="shared" si="49"/>
        <v/>
      </c>
      <c r="L379" s="23">
        <f t="shared" si="50"/>
        <v>1</v>
      </c>
      <c r="M379" s="41">
        <f>SUM(J$32:J379)-SUM(K$32:K379)</f>
        <v>4388.6950316744624</v>
      </c>
      <c r="N379" s="23"/>
      <c r="O379" s="23"/>
      <c r="P379" s="23"/>
      <c r="Q379" s="23"/>
    </row>
    <row r="380" spans="4:17" hidden="1" x14ac:dyDescent="0.25">
      <c r="D380" s="41" t="str">
        <f t="shared" si="45"/>
        <v/>
      </c>
      <c r="E380" s="23" t="str">
        <f t="shared" si="51"/>
        <v/>
      </c>
      <c r="F380" s="41" t="str">
        <f t="shared" si="52"/>
        <v/>
      </c>
      <c r="G380" s="42" t="str">
        <f t="shared" si="46"/>
        <v/>
      </c>
      <c r="H380" s="42" t="str">
        <f t="shared" si="47"/>
        <v/>
      </c>
      <c r="I380" s="42" t="str">
        <f t="shared" si="53"/>
        <v/>
      </c>
      <c r="J380" s="41" t="str">
        <f t="shared" si="48"/>
        <v/>
      </c>
      <c r="K380" s="41" t="str">
        <f t="shared" si="49"/>
        <v/>
      </c>
      <c r="L380" s="23">
        <f t="shared" si="50"/>
        <v>1</v>
      </c>
      <c r="M380" s="41">
        <f>SUM(J$32:J380)-SUM(K$32:K380)</f>
        <v>4388.6950316744624</v>
      </c>
      <c r="N380" s="23"/>
      <c r="O380" s="23"/>
      <c r="P380" s="23"/>
      <c r="Q380" s="23"/>
    </row>
    <row r="381" spans="4:17" hidden="1" x14ac:dyDescent="0.25">
      <c r="D381" s="41" t="str">
        <f t="shared" si="45"/>
        <v/>
      </c>
      <c r="E381" s="23" t="str">
        <f t="shared" si="51"/>
        <v/>
      </c>
      <c r="F381" s="41" t="str">
        <f t="shared" si="52"/>
        <v/>
      </c>
      <c r="G381" s="42" t="str">
        <f t="shared" si="46"/>
        <v/>
      </c>
      <c r="H381" s="42" t="str">
        <f t="shared" si="47"/>
        <v/>
      </c>
      <c r="I381" s="42" t="str">
        <f t="shared" si="53"/>
        <v/>
      </c>
      <c r="J381" s="41" t="str">
        <f t="shared" si="48"/>
        <v/>
      </c>
      <c r="K381" s="41" t="str">
        <f t="shared" si="49"/>
        <v/>
      </c>
      <c r="L381" s="23">
        <f t="shared" si="50"/>
        <v>1</v>
      </c>
      <c r="M381" s="41">
        <f>SUM(J$32:J381)-SUM(K$32:K381)</f>
        <v>4388.6950316744624</v>
      </c>
      <c r="N381" s="23"/>
      <c r="O381" s="23"/>
      <c r="P381" s="23"/>
      <c r="Q381" s="23"/>
    </row>
    <row r="382" spans="4:17" hidden="1" x14ac:dyDescent="0.25">
      <c r="D382" s="41" t="str">
        <f t="shared" si="45"/>
        <v/>
      </c>
      <c r="E382" s="23" t="str">
        <f t="shared" si="51"/>
        <v/>
      </c>
      <c r="F382" s="41" t="str">
        <f t="shared" si="52"/>
        <v/>
      </c>
      <c r="G382" s="42" t="str">
        <f t="shared" si="46"/>
        <v/>
      </c>
      <c r="H382" s="42" t="str">
        <f t="shared" si="47"/>
        <v/>
      </c>
      <c r="I382" s="42" t="str">
        <f t="shared" si="53"/>
        <v/>
      </c>
      <c r="J382" s="41" t="str">
        <f t="shared" si="48"/>
        <v/>
      </c>
      <c r="K382" s="41" t="str">
        <f t="shared" si="49"/>
        <v/>
      </c>
      <c r="L382" s="23">
        <f t="shared" si="50"/>
        <v>1</v>
      </c>
      <c r="M382" s="41">
        <f>SUM(J$32:J382)-SUM(K$32:K382)</f>
        <v>4388.6950316744624</v>
      </c>
      <c r="N382" s="23"/>
      <c r="O382" s="23"/>
      <c r="P382" s="23"/>
      <c r="Q382" s="23"/>
    </row>
    <row r="383" spans="4:17" hidden="1" x14ac:dyDescent="0.25">
      <c r="D383" s="41" t="str">
        <f t="shared" si="45"/>
        <v/>
      </c>
      <c r="E383" s="23" t="str">
        <f t="shared" si="51"/>
        <v/>
      </c>
      <c r="F383" s="41" t="str">
        <f t="shared" si="52"/>
        <v/>
      </c>
      <c r="G383" s="42" t="str">
        <f t="shared" si="46"/>
        <v/>
      </c>
      <c r="H383" s="42" t="str">
        <f t="shared" si="47"/>
        <v/>
      </c>
      <c r="I383" s="42" t="str">
        <f t="shared" si="53"/>
        <v/>
      </c>
      <c r="J383" s="41" t="str">
        <f t="shared" si="48"/>
        <v/>
      </c>
      <c r="K383" s="41" t="str">
        <f t="shared" si="49"/>
        <v/>
      </c>
      <c r="L383" s="23">
        <f t="shared" si="50"/>
        <v>1</v>
      </c>
      <c r="M383" s="41">
        <f>SUM(J$32:J383)-SUM(K$32:K383)</f>
        <v>4388.6950316744624</v>
      </c>
      <c r="N383" s="23"/>
      <c r="O383" s="23"/>
      <c r="P383" s="23"/>
      <c r="Q383" s="23"/>
    </row>
    <row r="384" spans="4:17" hidden="1" x14ac:dyDescent="0.25">
      <c r="D384" s="41" t="str">
        <f t="shared" si="45"/>
        <v/>
      </c>
      <c r="E384" s="23" t="str">
        <f t="shared" si="51"/>
        <v/>
      </c>
      <c r="F384" s="41" t="str">
        <f t="shared" si="52"/>
        <v/>
      </c>
      <c r="G384" s="42" t="str">
        <f t="shared" si="46"/>
        <v/>
      </c>
      <c r="H384" s="42" t="str">
        <f t="shared" si="47"/>
        <v/>
      </c>
      <c r="I384" s="42" t="str">
        <f t="shared" si="53"/>
        <v/>
      </c>
      <c r="J384" s="41" t="str">
        <f t="shared" si="48"/>
        <v/>
      </c>
      <c r="K384" s="41" t="str">
        <f t="shared" si="49"/>
        <v/>
      </c>
      <c r="L384" s="23">
        <f t="shared" si="50"/>
        <v>1</v>
      </c>
      <c r="M384" s="41">
        <f>SUM(J$32:J384)-SUM(K$32:K384)</f>
        <v>4388.6950316744624</v>
      </c>
      <c r="N384" s="23"/>
      <c r="O384" s="23"/>
      <c r="P384" s="23"/>
      <c r="Q384" s="23"/>
    </row>
    <row r="385" spans="4:17" hidden="1" x14ac:dyDescent="0.25">
      <c r="D385" s="41" t="str">
        <f t="shared" si="45"/>
        <v/>
      </c>
      <c r="E385" s="23" t="str">
        <f t="shared" si="51"/>
        <v/>
      </c>
      <c r="F385" s="41" t="str">
        <f t="shared" si="52"/>
        <v/>
      </c>
      <c r="G385" s="42" t="str">
        <f t="shared" si="46"/>
        <v/>
      </c>
      <c r="H385" s="42" t="str">
        <f t="shared" si="47"/>
        <v/>
      </c>
      <c r="I385" s="42" t="str">
        <f t="shared" si="53"/>
        <v/>
      </c>
      <c r="J385" s="41" t="str">
        <f t="shared" si="48"/>
        <v/>
      </c>
      <c r="K385" s="41" t="str">
        <f t="shared" si="49"/>
        <v/>
      </c>
      <c r="L385" s="23">
        <f t="shared" si="50"/>
        <v>1</v>
      </c>
      <c r="M385" s="41">
        <f>SUM(J$32:J385)-SUM(K$32:K385)</f>
        <v>4388.6950316744624</v>
      </c>
      <c r="N385" s="23"/>
      <c r="O385" s="23"/>
      <c r="P385" s="23"/>
      <c r="Q385" s="23"/>
    </row>
    <row r="386" spans="4:17" hidden="1" x14ac:dyDescent="0.25">
      <c r="D386" s="41" t="str">
        <f t="shared" si="45"/>
        <v/>
      </c>
      <c r="E386" s="23" t="str">
        <f t="shared" si="51"/>
        <v/>
      </c>
      <c r="F386" s="41" t="str">
        <f t="shared" si="52"/>
        <v/>
      </c>
      <c r="G386" s="42" t="str">
        <f t="shared" si="46"/>
        <v/>
      </c>
      <c r="H386" s="42" t="str">
        <f t="shared" si="47"/>
        <v/>
      </c>
      <c r="I386" s="42" t="str">
        <f t="shared" si="53"/>
        <v/>
      </c>
      <c r="J386" s="41" t="str">
        <f t="shared" si="48"/>
        <v/>
      </c>
      <c r="K386" s="41" t="str">
        <f t="shared" si="49"/>
        <v/>
      </c>
      <c r="L386" s="23">
        <f t="shared" si="50"/>
        <v>1</v>
      </c>
      <c r="M386" s="41">
        <f>SUM(J$32:J386)-SUM(K$32:K386)</f>
        <v>4388.6950316744624</v>
      </c>
      <c r="N386" s="23"/>
      <c r="O386" s="23"/>
      <c r="P386" s="23"/>
      <c r="Q386" s="23"/>
    </row>
    <row r="387" spans="4:17" hidden="1" x14ac:dyDescent="0.25">
      <c r="D387" s="41" t="str">
        <f t="shared" si="45"/>
        <v/>
      </c>
      <c r="E387" s="23" t="str">
        <f t="shared" si="51"/>
        <v/>
      </c>
      <c r="F387" s="41" t="str">
        <f t="shared" si="52"/>
        <v/>
      </c>
      <c r="G387" s="42" t="str">
        <f t="shared" si="46"/>
        <v/>
      </c>
      <c r="H387" s="42" t="str">
        <f t="shared" si="47"/>
        <v/>
      </c>
      <c r="I387" s="42" t="str">
        <f t="shared" si="53"/>
        <v/>
      </c>
      <c r="J387" s="41" t="str">
        <f t="shared" si="48"/>
        <v/>
      </c>
      <c r="K387" s="41" t="str">
        <f t="shared" si="49"/>
        <v/>
      </c>
      <c r="L387" s="23">
        <f t="shared" si="50"/>
        <v>1</v>
      </c>
      <c r="M387" s="41">
        <f>SUM(J$32:J387)-SUM(K$32:K387)</f>
        <v>4388.6950316744624</v>
      </c>
      <c r="N387" s="23"/>
      <c r="O387" s="23"/>
      <c r="P387" s="23"/>
      <c r="Q387" s="23"/>
    </row>
    <row r="388" spans="4:17" hidden="1" x14ac:dyDescent="0.25">
      <c r="D388" s="41" t="str">
        <f t="shared" si="45"/>
        <v/>
      </c>
      <c r="E388" s="23" t="str">
        <f t="shared" si="51"/>
        <v/>
      </c>
      <c r="F388" s="41" t="str">
        <f t="shared" si="52"/>
        <v/>
      </c>
      <c r="G388" s="42" t="str">
        <f t="shared" si="46"/>
        <v/>
      </c>
      <c r="H388" s="42" t="str">
        <f t="shared" si="47"/>
        <v/>
      </c>
      <c r="I388" s="42" t="str">
        <f t="shared" si="53"/>
        <v/>
      </c>
      <c r="J388" s="41" t="str">
        <f t="shared" si="48"/>
        <v/>
      </c>
      <c r="K388" s="41" t="str">
        <f t="shared" si="49"/>
        <v/>
      </c>
      <c r="L388" s="23">
        <f t="shared" si="50"/>
        <v>1</v>
      </c>
      <c r="M388" s="41">
        <f>SUM(J$32:J388)-SUM(K$32:K388)</f>
        <v>4388.6950316744624</v>
      </c>
      <c r="N388" s="23"/>
      <c r="O388" s="23"/>
      <c r="P388" s="23"/>
      <c r="Q388" s="23"/>
    </row>
    <row r="389" spans="4:17" hidden="1" x14ac:dyDescent="0.25">
      <c r="D389" s="41" t="str">
        <f t="shared" si="45"/>
        <v/>
      </c>
      <c r="E389" s="23" t="str">
        <f t="shared" si="51"/>
        <v/>
      </c>
      <c r="F389" s="41" t="str">
        <f t="shared" si="52"/>
        <v/>
      </c>
      <c r="G389" s="42" t="str">
        <f t="shared" si="46"/>
        <v/>
      </c>
      <c r="H389" s="42" t="str">
        <f t="shared" si="47"/>
        <v/>
      </c>
      <c r="I389" s="42" t="str">
        <f t="shared" si="53"/>
        <v/>
      </c>
      <c r="J389" s="41" t="str">
        <f t="shared" si="48"/>
        <v/>
      </c>
      <c r="K389" s="41" t="str">
        <f t="shared" si="49"/>
        <v/>
      </c>
      <c r="L389" s="23">
        <f t="shared" si="50"/>
        <v>1</v>
      </c>
      <c r="M389" s="41">
        <f>SUM(J$32:J389)-SUM(K$32:K389)</f>
        <v>4388.6950316744624</v>
      </c>
      <c r="N389" s="23"/>
      <c r="O389" s="23"/>
      <c r="P389" s="23"/>
      <c r="Q389" s="23"/>
    </row>
    <row r="390" spans="4:17" hidden="1" x14ac:dyDescent="0.25">
      <c r="D390" s="41" t="str">
        <f t="shared" si="45"/>
        <v/>
      </c>
      <c r="E390" s="23" t="str">
        <f t="shared" si="51"/>
        <v/>
      </c>
      <c r="F390" s="41" t="str">
        <f t="shared" si="52"/>
        <v/>
      </c>
      <c r="G390" s="42" t="str">
        <f t="shared" si="46"/>
        <v/>
      </c>
      <c r="H390" s="42" t="str">
        <f t="shared" si="47"/>
        <v/>
      </c>
      <c r="I390" s="42" t="str">
        <f t="shared" si="53"/>
        <v/>
      </c>
      <c r="J390" s="41" t="str">
        <f t="shared" si="48"/>
        <v/>
      </c>
      <c r="K390" s="41" t="str">
        <f t="shared" si="49"/>
        <v/>
      </c>
      <c r="L390" s="23">
        <f t="shared" si="50"/>
        <v>1</v>
      </c>
      <c r="M390" s="41">
        <f>SUM(J$32:J390)-SUM(K$32:K390)</f>
        <v>4388.6950316744624</v>
      </c>
      <c r="N390" s="23"/>
      <c r="O390" s="23"/>
      <c r="P390" s="23"/>
      <c r="Q390" s="23"/>
    </row>
    <row r="391" spans="4:17" hidden="1" x14ac:dyDescent="0.25">
      <c r="D391" s="41" t="str">
        <f t="shared" si="45"/>
        <v/>
      </c>
      <c r="E391" s="23" t="str">
        <f t="shared" si="51"/>
        <v/>
      </c>
      <c r="F391" s="41" t="str">
        <f t="shared" si="52"/>
        <v/>
      </c>
      <c r="G391" s="42" t="str">
        <f t="shared" si="46"/>
        <v/>
      </c>
      <c r="H391" s="42" t="str">
        <f t="shared" si="47"/>
        <v/>
      </c>
      <c r="I391" s="42" t="str">
        <f t="shared" si="53"/>
        <v/>
      </c>
      <c r="J391" s="41" t="str">
        <f t="shared" si="48"/>
        <v/>
      </c>
      <c r="K391" s="41" t="str">
        <f t="shared" si="49"/>
        <v/>
      </c>
      <c r="L391" s="23">
        <f t="shared" si="50"/>
        <v>1</v>
      </c>
      <c r="M391" s="41">
        <f>SUM(J$32:J391)-SUM(K$32:K391)</f>
        <v>4388.6950316744624</v>
      </c>
      <c r="N391" s="23"/>
      <c r="O391" s="23"/>
      <c r="P391" s="23"/>
      <c r="Q391" s="23"/>
    </row>
    <row r="392" spans="4:17" hidden="1" x14ac:dyDescent="0.25">
      <c r="D392" s="41" t="str">
        <f t="shared" si="45"/>
        <v/>
      </c>
      <c r="E392" s="23" t="str">
        <f t="shared" si="51"/>
        <v/>
      </c>
      <c r="F392" s="41" t="str">
        <f t="shared" si="52"/>
        <v/>
      </c>
      <c r="G392" s="42" t="str">
        <f t="shared" si="46"/>
        <v/>
      </c>
      <c r="H392" s="42" t="str">
        <f t="shared" si="47"/>
        <v/>
      </c>
      <c r="I392" s="42" t="str">
        <f t="shared" si="53"/>
        <v/>
      </c>
      <c r="J392" s="41" t="str">
        <f t="shared" si="48"/>
        <v/>
      </c>
      <c r="K392" s="41" t="str">
        <f t="shared" si="49"/>
        <v/>
      </c>
      <c r="L392" s="23">
        <f t="shared" si="50"/>
        <v>1</v>
      </c>
      <c r="M392" s="41">
        <f>SUM(J$32:J392)-SUM(K$32:K392)</f>
        <v>4388.6950316744624</v>
      </c>
      <c r="N392" s="23"/>
      <c r="O392" s="23"/>
      <c r="P392" s="23"/>
      <c r="Q392" s="23"/>
    </row>
    <row r="393" spans="4:17" hidden="1" x14ac:dyDescent="0.25"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4:17" hidden="1" x14ac:dyDescent="0.25"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4:17" hidden="1" x14ac:dyDescent="0.2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4:17" hidden="1" x14ac:dyDescent="0.2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4:17" hidden="1" x14ac:dyDescent="0.2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4:17" hidden="1" x14ac:dyDescent="0.25"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4:17" hidden="1" x14ac:dyDescent="0.25"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4:17" hidden="1" x14ac:dyDescent="0.25">
      <c r="D400" s="23" t="s">
        <v>61</v>
      </c>
      <c r="E400" s="23" t="s">
        <v>62</v>
      </c>
      <c r="F400" s="23" t="s">
        <v>63</v>
      </c>
      <c r="G400" s="23" t="s">
        <v>64</v>
      </c>
      <c r="H400" s="23" t="s">
        <v>65</v>
      </c>
      <c r="I400" s="23" t="s">
        <v>18</v>
      </c>
      <c r="J400" s="23" t="s">
        <v>66</v>
      </c>
      <c r="K400" s="23" t="s">
        <v>67</v>
      </c>
      <c r="L400" s="23" t="s">
        <v>68</v>
      </c>
      <c r="M400" s="23" t="s">
        <v>69</v>
      </c>
      <c r="N400" s="23"/>
      <c r="O400" s="23"/>
      <c r="P400" s="23"/>
      <c r="Q400" s="23"/>
    </row>
    <row r="401" spans="2:17" hidden="1" x14ac:dyDescent="0.25">
      <c r="D401" s="23"/>
      <c r="E401" s="23">
        <v>0</v>
      </c>
      <c r="F401" s="38">
        <f>$F$11</f>
        <v>400000</v>
      </c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2:17" hidden="1" x14ac:dyDescent="0.25">
      <c r="B402" s="18" t="s">
        <v>70</v>
      </c>
      <c r="D402" s="41" t="str">
        <f t="shared" ref="D402:D465" si="54">IF(E402=$F$13*$B$12,M402,"")</f>
        <v/>
      </c>
      <c r="E402" s="23">
        <f>IF(E401="","",IF(E401+1&lt;=$B$10,E401+1,""))</f>
        <v>1</v>
      </c>
      <c r="F402" s="41">
        <f>IF(E402="","",F401-I402)</f>
        <v>398333.33333333331</v>
      </c>
      <c r="G402" s="42">
        <f t="shared" ref="G402:G465" si="55">IF($E402="","",$F401*$F$16/$B$12)</f>
        <v>483.33333333333331</v>
      </c>
      <c r="H402" s="42">
        <f t="shared" ref="H402:H465" si="56">IF($E402="","",$F401*$B$19/$B$12)</f>
        <v>450.00000000000006</v>
      </c>
      <c r="I402" s="42">
        <f>IF(E402="","",J402-G402)</f>
        <v>1666.6666666666667</v>
      </c>
      <c r="J402" s="41">
        <f t="shared" ref="J402:J465" si="57">IF($E402="","",IF($L402=0,$F401*$F$16/$B$12,F401*$F$16/$B$12+$B$405))</f>
        <v>2150</v>
      </c>
      <c r="K402" s="41">
        <f>IF($E402="","",IF($L402=0,$F401*$B$19/$B$12,G401*$B$19/$B$12+$B$405))</f>
        <v>1666.6666666666667</v>
      </c>
      <c r="L402" s="23">
        <f t="shared" ref="L402:L465" si="58">IF(E402=$F$15,1,0+L401)</f>
        <v>1</v>
      </c>
      <c r="M402" s="41">
        <f>SUM(G$401:G402)-SUM(H$401:H402)</f>
        <v>33.333333333333258</v>
      </c>
      <c r="N402" s="23"/>
      <c r="O402" s="23"/>
      <c r="P402" s="23"/>
      <c r="Q402" s="23"/>
    </row>
    <row r="403" spans="2:17" hidden="1" x14ac:dyDescent="0.25">
      <c r="B403" s="18">
        <f>B11</f>
        <v>240</v>
      </c>
      <c r="D403" s="41" t="str">
        <f t="shared" si="54"/>
        <v/>
      </c>
      <c r="E403" s="23">
        <f t="shared" ref="E403:E466" si="59">IF(E402="","",IF(E402+1&lt;=$B$10,E402+1,""))</f>
        <v>2</v>
      </c>
      <c r="F403" s="41">
        <f t="shared" ref="F403:F466" si="60">IF(E403="","",F402-I403)</f>
        <v>396666.66666666663</v>
      </c>
      <c r="G403" s="42">
        <f t="shared" si="55"/>
        <v>481.3194444444444</v>
      </c>
      <c r="H403" s="42">
        <f t="shared" si="56"/>
        <v>448.125</v>
      </c>
      <c r="I403" s="42">
        <f t="shared" ref="I403:I466" si="61">IF(E403="","",J403-G403)</f>
        <v>1666.666666666667</v>
      </c>
      <c r="J403" s="41">
        <f t="shared" si="57"/>
        <v>2147.9861111111113</v>
      </c>
      <c r="K403" s="41">
        <f t="shared" ref="K403:K466" si="62">IF($E403="","",IF($L403=0,$F402*$B$19/$B$12,G402*$B$19/$B$12+$B$405))</f>
        <v>1667.2104166666668</v>
      </c>
      <c r="L403" s="23">
        <f t="shared" si="58"/>
        <v>1</v>
      </c>
      <c r="M403" s="41">
        <f>SUM(G$401:G403)-SUM(H$401:H403)</f>
        <v>66.527777777777715</v>
      </c>
      <c r="N403" s="23"/>
      <c r="O403" s="23"/>
      <c r="P403" s="23"/>
      <c r="Q403" s="23"/>
    </row>
    <row r="404" spans="2:17" hidden="1" x14ac:dyDescent="0.25">
      <c r="B404" s="18" t="s">
        <v>71</v>
      </c>
      <c r="D404" s="41" t="str">
        <f t="shared" si="54"/>
        <v/>
      </c>
      <c r="E404" s="23">
        <f t="shared" si="59"/>
        <v>3</v>
      </c>
      <c r="F404" s="41">
        <f t="shared" si="60"/>
        <v>394999.99999999994</v>
      </c>
      <c r="G404" s="42">
        <f t="shared" si="55"/>
        <v>479.30555555555549</v>
      </c>
      <c r="H404" s="42">
        <f t="shared" si="56"/>
        <v>446.25</v>
      </c>
      <c r="I404" s="42">
        <f t="shared" si="61"/>
        <v>1666.6666666666667</v>
      </c>
      <c r="J404" s="41">
        <f t="shared" si="57"/>
        <v>2145.9722222222222</v>
      </c>
      <c r="K404" s="41">
        <f t="shared" si="62"/>
        <v>1667.2081510416667</v>
      </c>
      <c r="L404" s="23">
        <f t="shared" si="58"/>
        <v>1</v>
      </c>
      <c r="M404" s="41">
        <f>SUM(G$401:G404)-SUM(H$401:H404)</f>
        <v>99.583333333333258</v>
      </c>
      <c r="N404" s="23"/>
      <c r="O404" s="23"/>
      <c r="P404" s="23"/>
      <c r="Q404" s="23"/>
    </row>
    <row r="405" spans="2:17" hidden="1" x14ac:dyDescent="0.25">
      <c r="B405" s="39">
        <f>F401/B403</f>
        <v>1666.6666666666667</v>
      </c>
      <c r="D405" s="41" t="str">
        <f t="shared" si="54"/>
        <v/>
      </c>
      <c r="E405" s="23">
        <f t="shared" si="59"/>
        <v>4</v>
      </c>
      <c r="F405" s="41">
        <f t="shared" si="60"/>
        <v>393333.33333333326</v>
      </c>
      <c r="G405" s="42">
        <f t="shared" si="55"/>
        <v>477.29166666666657</v>
      </c>
      <c r="H405" s="42">
        <f t="shared" si="56"/>
        <v>444.375</v>
      </c>
      <c r="I405" s="42">
        <f t="shared" si="61"/>
        <v>1666.666666666667</v>
      </c>
      <c r="J405" s="41">
        <f t="shared" si="57"/>
        <v>2143.9583333333335</v>
      </c>
      <c r="K405" s="41">
        <f t="shared" si="62"/>
        <v>1667.2058854166667</v>
      </c>
      <c r="L405" s="23">
        <f t="shared" si="58"/>
        <v>1</v>
      </c>
      <c r="M405" s="41">
        <f>SUM(G$401:G405)-SUM(H$401:H405)</f>
        <v>132.49999999999977</v>
      </c>
      <c r="N405" s="23"/>
      <c r="O405" s="23"/>
      <c r="P405" s="23"/>
      <c r="Q405" s="23"/>
    </row>
    <row r="406" spans="2:17" hidden="1" x14ac:dyDescent="0.25">
      <c r="D406" s="41" t="str">
        <f t="shared" si="54"/>
        <v/>
      </c>
      <c r="E406" s="23">
        <f t="shared" si="59"/>
        <v>5</v>
      </c>
      <c r="F406" s="41">
        <f t="shared" si="60"/>
        <v>391666.66666666657</v>
      </c>
      <c r="G406" s="42">
        <f t="shared" si="55"/>
        <v>475.27777777777766</v>
      </c>
      <c r="H406" s="42">
        <f t="shared" si="56"/>
        <v>442.5</v>
      </c>
      <c r="I406" s="42">
        <f t="shared" si="61"/>
        <v>1666.6666666666667</v>
      </c>
      <c r="J406" s="41">
        <f t="shared" si="57"/>
        <v>2141.9444444444443</v>
      </c>
      <c r="K406" s="41">
        <f t="shared" si="62"/>
        <v>1667.2036197916668</v>
      </c>
      <c r="L406" s="23">
        <f t="shared" si="58"/>
        <v>1</v>
      </c>
      <c r="M406" s="41">
        <f>SUM(G$401:G406)-SUM(H$401:H406)</f>
        <v>165.27777777777737</v>
      </c>
      <c r="N406" s="23"/>
      <c r="O406" s="23"/>
      <c r="P406" s="23"/>
      <c r="Q406" s="23"/>
    </row>
    <row r="407" spans="2:17" hidden="1" x14ac:dyDescent="0.25">
      <c r="D407" s="41" t="str">
        <f t="shared" si="54"/>
        <v/>
      </c>
      <c r="E407" s="23">
        <f t="shared" si="59"/>
        <v>6</v>
      </c>
      <c r="F407" s="41">
        <f t="shared" si="60"/>
        <v>389999.99999999988</v>
      </c>
      <c r="G407" s="42">
        <f t="shared" si="55"/>
        <v>473.26388888888874</v>
      </c>
      <c r="H407" s="42">
        <f t="shared" si="56"/>
        <v>440.62499999999994</v>
      </c>
      <c r="I407" s="42">
        <f t="shared" si="61"/>
        <v>1666.666666666667</v>
      </c>
      <c r="J407" s="41">
        <f t="shared" si="57"/>
        <v>2139.9305555555557</v>
      </c>
      <c r="K407" s="41">
        <f t="shared" si="62"/>
        <v>1667.2013541666668</v>
      </c>
      <c r="L407" s="23">
        <f t="shared" si="58"/>
        <v>1</v>
      </c>
      <c r="M407" s="41">
        <f>SUM(G$401:G407)-SUM(H$401:H407)</f>
        <v>197.91666666666606</v>
      </c>
      <c r="N407" s="23"/>
      <c r="O407" s="23"/>
      <c r="P407" s="23"/>
      <c r="Q407" s="23"/>
    </row>
    <row r="408" spans="2:17" hidden="1" x14ac:dyDescent="0.25">
      <c r="D408" s="41" t="str">
        <f t="shared" si="54"/>
        <v/>
      </c>
      <c r="E408" s="23">
        <f t="shared" si="59"/>
        <v>7</v>
      </c>
      <c r="F408" s="41">
        <f t="shared" si="60"/>
        <v>388333.3333333332</v>
      </c>
      <c r="G408" s="42">
        <f t="shared" si="55"/>
        <v>471.24999999999983</v>
      </c>
      <c r="H408" s="42">
        <f t="shared" si="56"/>
        <v>438.74999999999994</v>
      </c>
      <c r="I408" s="42">
        <f t="shared" si="61"/>
        <v>1666.6666666666667</v>
      </c>
      <c r="J408" s="41">
        <f t="shared" si="57"/>
        <v>2137.9166666666665</v>
      </c>
      <c r="K408" s="41">
        <f t="shared" si="62"/>
        <v>1667.1990885416667</v>
      </c>
      <c r="L408" s="23">
        <f t="shared" si="58"/>
        <v>1</v>
      </c>
      <c r="M408" s="41">
        <f>SUM(G$401:G408)-SUM(H$401:H408)</f>
        <v>230.41666666666606</v>
      </c>
      <c r="N408" s="23"/>
      <c r="O408" s="23"/>
      <c r="P408" s="23"/>
      <c r="Q408" s="23"/>
    </row>
    <row r="409" spans="2:17" hidden="1" x14ac:dyDescent="0.25">
      <c r="D409" s="41" t="str">
        <f t="shared" si="54"/>
        <v/>
      </c>
      <c r="E409" s="23">
        <f t="shared" si="59"/>
        <v>8</v>
      </c>
      <c r="F409" s="41">
        <f t="shared" si="60"/>
        <v>386666.66666666651</v>
      </c>
      <c r="G409" s="42">
        <f t="shared" si="55"/>
        <v>469.23611111111092</v>
      </c>
      <c r="H409" s="42">
        <f t="shared" si="56"/>
        <v>436.87499999999994</v>
      </c>
      <c r="I409" s="42">
        <f t="shared" si="61"/>
        <v>1666.666666666667</v>
      </c>
      <c r="J409" s="41">
        <f t="shared" si="57"/>
        <v>2135.9027777777778</v>
      </c>
      <c r="K409" s="41">
        <f t="shared" si="62"/>
        <v>1667.1968229166666</v>
      </c>
      <c r="L409" s="23">
        <f t="shared" si="58"/>
        <v>1</v>
      </c>
      <c r="M409" s="41">
        <f>SUM(G$401:G409)-SUM(H$401:H409)</f>
        <v>262.77777777777692</v>
      </c>
      <c r="N409" s="23"/>
      <c r="O409" s="23"/>
      <c r="P409" s="23"/>
      <c r="Q409" s="23"/>
    </row>
    <row r="410" spans="2:17" hidden="1" x14ac:dyDescent="0.25">
      <c r="D410" s="41" t="str">
        <f t="shared" si="54"/>
        <v/>
      </c>
      <c r="E410" s="23">
        <f t="shared" si="59"/>
        <v>9</v>
      </c>
      <c r="F410" s="41">
        <f t="shared" si="60"/>
        <v>384999.99999999983</v>
      </c>
      <c r="G410" s="42">
        <f t="shared" si="55"/>
        <v>467.22222222222211</v>
      </c>
      <c r="H410" s="42">
        <f t="shared" si="56"/>
        <v>434.99999999999983</v>
      </c>
      <c r="I410" s="42">
        <f t="shared" si="61"/>
        <v>1666.6666666666665</v>
      </c>
      <c r="J410" s="41">
        <f t="shared" si="57"/>
        <v>2133.8888888888887</v>
      </c>
      <c r="K410" s="41">
        <f t="shared" si="62"/>
        <v>1667.1945572916668</v>
      </c>
      <c r="L410" s="23">
        <f t="shared" si="58"/>
        <v>1</v>
      </c>
      <c r="M410" s="41">
        <f>SUM(G$401:G410)-SUM(H$401:H410)</f>
        <v>294.99999999999909</v>
      </c>
      <c r="N410" s="23"/>
      <c r="O410" s="23"/>
      <c r="P410" s="23"/>
      <c r="Q410" s="23"/>
    </row>
    <row r="411" spans="2:17" hidden="1" x14ac:dyDescent="0.25">
      <c r="D411" s="41" t="str">
        <f t="shared" si="54"/>
        <v/>
      </c>
      <c r="E411" s="23">
        <f t="shared" si="59"/>
        <v>10</v>
      </c>
      <c r="F411" s="41">
        <f t="shared" si="60"/>
        <v>383333.33333333314</v>
      </c>
      <c r="G411" s="42">
        <f t="shared" si="55"/>
        <v>465.2083333333332</v>
      </c>
      <c r="H411" s="42">
        <f t="shared" si="56"/>
        <v>433.12499999999983</v>
      </c>
      <c r="I411" s="42">
        <f t="shared" si="61"/>
        <v>1666.6666666666667</v>
      </c>
      <c r="J411" s="41">
        <f t="shared" si="57"/>
        <v>2131.875</v>
      </c>
      <c r="K411" s="41">
        <f t="shared" si="62"/>
        <v>1667.1922916666667</v>
      </c>
      <c r="L411" s="23">
        <f t="shared" si="58"/>
        <v>1</v>
      </c>
      <c r="M411" s="41">
        <f>SUM(G$401:G411)-SUM(H$401:H411)</f>
        <v>327.08333333333212</v>
      </c>
      <c r="N411" s="23"/>
      <c r="O411" s="23"/>
      <c r="P411" s="23"/>
      <c r="Q411" s="23"/>
    </row>
    <row r="412" spans="2:17" hidden="1" x14ac:dyDescent="0.25">
      <c r="D412" s="41" t="str">
        <f t="shared" si="54"/>
        <v/>
      </c>
      <c r="E412" s="23">
        <f t="shared" si="59"/>
        <v>11</v>
      </c>
      <c r="F412" s="41">
        <f t="shared" si="60"/>
        <v>381666.66666666645</v>
      </c>
      <c r="G412" s="42">
        <f t="shared" si="55"/>
        <v>463.19444444444429</v>
      </c>
      <c r="H412" s="42">
        <f t="shared" si="56"/>
        <v>431.24999999999983</v>
      </c>
      <c r="I412" s="42">
        <f t="shared" si="61"/>
        <v>1666.6666666666665</v>
      </c>
      <c r="J412" s="41">
        <f t="shared" si="57"/>
        <v>2129.8611111111109</v>
      </c>
      <c r="K412" s="41">
        <f t="shared" si="62"/>
        <v>1667.1900260416667</v>
      </c>
      <c r="L412" s="23">
        <f t="shared" si="58"/>
        <v>1</v>
      </c>
      <c r="M412" s="41">
        <f>SUM(G$401:G412)-SUM(H$401:H412)</f>
        <v>359.02777777777646</v>
      </c>
      <c r="N412" s="23"/>
      <c r="O412" s="23"/>
      <c r="P412" s="23"/>
      <c r="Q412" s="23"/>
    </row>
    <row r="413" spans="2:17" hidden="1" x14ac:dyDescent="0.25">
      <c r="D413" s="41" t="str">
        <f t="shared" si="54"/>
        <v/>
      </c>
      <c r="E413" s="23">
        <f t="shared" si="59"/>
        <v>12</v>
      </c>
      <c r="F413" s="41">
        <f t="shared" si="60"/>
        <v>379999.99999999977</v>
      </c>
      <c r="G413" s="42">
        <f t="shared" si="55"/>
        <v>461.18055555555537</v>
      </c>
      <c r="H413" s="42">
        <f t="shared" si="56"/>
        <v>429.37499999999977</v>
      </c>
      <c r="I413" s="42">
        <f t="shared" si="61"/>
        <v>1666.6666666666667</v>
      </c>
      <c r="J413" s="41">
        <f t="shared" si="57"/>
        <v>2127.8472222222222</v>
      </c>
      <c r="K413" s="41">
        <f t="shared" si="62"/>
        <v>1667.1877604166668</v>
      </c>
      <c r="L413" s="23">
        <f t="shared" si="58"/>
        <v>1</v>
      </c>
      <c r="M413" s="41">
        <f>SUM(G$401:G413)-SUM(H$401:H413)</f>
        <v>390.83333333333212</v>
      </c>
      <c r="N413" s="23"/>
      <c r="O413" s="23"/>
      <c r="P413" s="23"/>
      <c r="Q413" s="23"/>
    </row>
    <row r="414" spans="2:17" hidden="1" x14ac:dyDescent="0.25">
      <c r="D414" s="41" t="str">
        <f t="shared" si="54"/>
        <v/>
      </c>
      <c r="E414" s="23">
        <f t="shared" si="59"/>
        <v>13</v>
      </c>
      <c r="F414" s="41">
        <f t="shared" si="60"/>
        <v>378333.33333333308</v>
      </c>
      <c r="G414" s="42">
        <f t="shared" si="55"/>
        <v>459.16666666666646</v>
      </c>
      <c r="H414" s="42">
        <f t="shared" si="56"/>
        <v>427.49999999999977</v>
      </c>
      <c r="I414" s="42">
        <f t="shared" si="61"/>
        <v>1666.6666666666665</v>
      </c>
      <c r="J414" s="41">
        <f t="shared" si="57"/>
        <v>2125.833333333333</v>
      </c>
      <c r="K414" s="41">
        <f t="shared" si="62"/>
        <v>1667.1854947916668</v>
      </c>
      <c r="L414" s="23">
        <f t="shared" si="58"/>
        <v>1</v>
      </c>
      <c r="M414" s="41">
        <f>SUM(G$401:G414)-SUM(H$401:H414)</f>
        <v>422.49999999999818</v>
      </c>
      <c r="N414" s="23"/>
      <c r="O414" s="23"/>
      <c r="P414" s="23"/>
      <c r="Q414" s="23"/>
    </row>
    <row r="415" spans="2:17" hidden="1" x14ac:dyDescent="0.25">
      <c r="D415" s="41" t="str">
        <f t="shared" si="54"/>
        <v/>
      </c>
      <c r="E415" s="23">
        <f t="shared" si="59"/>
        <v>14</v>
      </c>
      <c r="F415" s="41">
        <f t="shared" si="60"/>
        <v>376666.6666666664</v>
      </c>
      <c r="G415" s="42">
        <f t="shared" si="55"/>
        <v>457.15277777777754</v>
      </c>
      <c r="H415" s="42">
        <f t="shared" si="56"/>
        <v>425.62499999999977</v>
      </c>
      <c r="I415" s="42">
        <f t="shared" si="61"/>
        <v>1666.6666666666667</v>
      </c>
      <c r="J415" s="41">
        <f t="shared" si="57"/>
        <v>2123.8194444444443</v>
      </c>
      <c r="K415" s="41">
        <f t="shared" si="62"/>
        <v>1667.1832291666667</v>
      </c>
      <c r="L415" s="23">
        <f t="shared" si="58"/>
        <v>1</v>
      </c>
      <c r="M415" s="41">
        <f>SUM(G$401:G415)-SUM(H$401:H415)</f>
        <v>454.02777777777555</v>
      </c>
      <c r="N415" s="23"/>
      <c r="O415" s="23"/>
      <c r="P415" s="23"/>
      <c r="Q415" s="23"/>
    </row>
    <row r="416" spans="2:17" hidden="1" x14ac:dyDescent="0.25">
      <c r="D416" s="41" t="str">
        <f t="shared" si="54"/>
        <v/>
      </c>
      <c r="E416" s="23">
        <f t="shared" si="59"/>
        <v>15</v>
      </c>
      <c r="F416" s="41">
        <f t="shared" si="60"/>
        <v>374999.99999999971</v>
      </c>
      <c r="G416" s="42">
        <f t="shared" si="55"/>
        <v>455.13888888888863</v>
      </c>
      <c r="H416" s="42">
        <f t="shared" si="56"/>
        <v>423.74999999999977</v>
      </c>
      <c r="I416" s="42">
        <f t="shared" si="61"/>
        <v>1666.6666666666665</v>
      </c>
      <c r="J416" s="41">
        <f t="shared" si="57"/>
        <v>2121.8055555555552</v>
      </c>
      <c r="K416" s="41">
        <f t="shared" si="62"/>
        <v>1667.1809635416666</v>
      </c>
      <c r="L416" s="23">
        <f t="shared" si="58"/>
        <v>1</v>
      </c>
      <c r="M416" s="41">
        <f>SUM(G$401:G416)-SUM(H$401:H416)</f>
        <v>485.41666666666424</v>
      </c>
      <c r="N416" s="23"/>
      <c r="O416" s="23"/>
      <c r="P416" s="23"/>
      <c r="Q416" s="23"/>
    </row>
    <row r="417" spans="4:17" hidden="1" x14ac:dyDescent="0.25">
      <c r="D417" s="41" t="str">
        <f t="shared" si="54"/>
        <v/>
      </c>
      <c r="E417" s="23">
        <f t="shared" si="59"/>
        <v>16</v>
      </c>
      <c r="F417" s="41">
        <f t="shared" si="60"/>
        <v>373333.33333333302</v>
      </c>
      <c r="G417" s="42">
        <f t="shared" si="55"/>
        <v>453.12499999999972</v>
      </c>
      <c r="H417" s="42">
        <f t="shared" si="56"/>
        <v>421.87499999999972</v>
      </c>
      <c r="I417" s="42">
        <f t="shared" si="61"/>
        <v>1666.6666666666667</v>
      </c>
      <c r="J417" s="41">
        <f t="shared" si="57"/>
        <v>2119.7916666666665</v>
      </c>
      <c r="K417" s="41">
        <f t="shared" si="62"/>
        <v>1667.1786979166668</v>
      </c>
      <c r="L417" s="23">
        <f t="shared" si="58"/>
        <v>1</v>
      </c>
      <c r="M417" s="41">
        <f>SUM(G$401:G417)-SUM(H$401:H417)</f>
        <v>516.66666666666424</v>
      </c>
      <c r="N417" s="23"/>
      <c r="O417" s="23"/>
      <c r="P417" s="23"/>
      <c r="Q417" s="23"/>
    </row>
    <row r="418" spans="4:17" hidden="1" x14ac:dyDescent="0.25">
      <c r="D418" s="41" t="str">
        <f t="shared" si="54"/>
        <v/>
      </c>
      <c r="E418" s="23">
        <f t="shared" si="59"/>
        <v>17</v>
      </c>
      <c r="F418" s="41">
        <f t="shared" si="60"/>
        <v>371666.66666666634</v>
      </c>
      <c r="G418" s="42">
        <f t="shared" si="55"/>
        <v>451.1111111111108</v>
      </c>
      <c r="H418" s="42">
        <f t="shared" si="56"/>
        <v>419.99999999999972</v>
      </c>
      <c r="I418" s="42">
        <f t="shared" si="61"/>
        <v>1666.6666666666665</v>
      </c>
      <c r="J418" s="41">
        <f t="shared" si="57"/>
        <v>2117.7777777777774</v>
      </c>
      <c r="K418" s="41">
        <f t="shared" si="62"/>
        <v>1667.1764322916667</v>
      </c>
      <c r="L418" s="23">
        <f t="shared" si="58"/>
        <v>1</v>
      </c>
      <c r="M418" s="41">
        <f>SUM(G$401:G418)-SUM(H$401:H418)</f>
        <v>547.77777777777465</v>
      </c>
      <c r="N418" s="23"/>
      <c r="O418" s="23"/>
      <c r="P418" s="23"/>
      <c r="Q418" s="23"/>
    </row>
    <row r="419" spans="4:17" hidden="1" x14ac:dyDescent="0.25">
      <c r="D419" s="41" t="str">
        <f t="shared" si="54"/>
        <v/>
      </c>
      <c r="E419" s="23">
        <f t="shared" si="59"/>
        <v>18</v>
      </c>
      <c r="F419" s="41">
        <f t="shared" si="60"/>
        <v>369999.99999999965</v>
      </c>
      <c r="G419" s="42">
        <f t="shared" si="55"/>
        <v>449.09722222222189</v>
      </c>
      <c r="H419" s="42">
        <f t="shared" si="56"/>
        <v>418.12499999999972</v>
      </c>
      <c r="I419" s="42">
        <f t="shared" si="61"/>
        <v>1666.6666666666667</v>
      </c>
      <c r="J419" s="41">
        <f t="shared" si="57"/>
        <v>2115.7638888888887</v>
      </c>
      <c r="K419" s="41">
        <f t="shared" si="62"/>
        <v>1667.1741666666667</v>
      </c>
      <c r="L419" s="23">
        <f t="shared" si="58"/>
        <v>1</v>
      </c>
      <c r="M419" s="41">
        <f>SUM(G$401:G419)-SUM(H$401:H419)</f>
        <v>578.74999999999636</v>
      </c>
      <c r="N419" s="23"/>
      <c r="O419" s="23"/>
      <c r="P419" s="23"/>
      <c r="Q419" s="23"/>
    </row>
    <row r="420" spans="4:17" hidden="1" x14ac:dyDescent="0.25">
      <c r="D420" s="41" t="str">
        <f t="shared" si="54"/>
        <v/>
      </c>
      <c r="E420" s="23">
        <f t="shared" si="59"/>
        <v>19</v>
      </c>
      <c r="F420" s="41">
        <f t="shared" si="60"/>
        <v>368333.33333333296</v>
      </c>
      <c r="G420" s="42">
        <f t="shared" si="55"/>
        <v>447.08333333333297</v>
      </c>
      <c r="H420" s="42">
        <f t="shared" si="56"/>
        <v>416.2499999999996</v>
      </c>
      <c r="I420" s="42">
        <f t="shared" si="61"/>
        <v>1666.6666666666665</v>
      </c>
      <c r="J420" s="41">
        <f t="shared" si="57"/>
        <v>2113.7499999999995</v>
      </c>
      <c r="K420" s="41">
        <f t="shared" si="62"/>
        <v>1667.1719010416668</v>
      </c>
      <c r="L420" s="23">
        <f t="shared" si="58"/>
        <v>1</v>
      </c>
      <c r="M420" s="41">
        <f>SUM(G$401:G420)-SUM(H$401:H420)</f>
        <v>609.58333333332848</v>
      </c>
      <c r="N420" s="23"/>
      <c r="O420" s="23"/>
      <c r="P420" s="23"/>
      <c r="Q420" s="23"/>
    </row>
    <row r="421" spans="4:17" hidden="1" x14ac:dyDescent="0.25">
      <c r="D421" s="41" t="str">
        <f t="shared" si="54"/>
        <v/>
      </c>
      <c r="E421" s="23">
        <f t="shared" si="59"/>
        <v>20</v>
      </c>
      <c r="F421" s="41">
        <f t="shared" si="60"/>
        <v>366666.66666666628</v>
      </c>
      <c r="G421" s="42">
        <f t="shared" si="55"/>
        <v>445.06944444444406</v>
      </c>
      <c r="H421" s="42">
        <f t="shared" si="56"/>
        <v>414.3749999999996</v>
      </c>
      <c r="I421" s="42">
        <f t="shared" si="61"/>
        <v>1666.6666666666667</v>
      </c>
      <c r="J421" s="41">
        <f t="shared" si="57"/>
        <v>2111.7361111111109</v>
      </c>
      <c r="K421" s="41">
        <f t="shared" si="62"/>
        <v>1667.1696354166668</v>
      </c>
      <c r="L421" s="23">
        <f t="shared" si="58"/>
        <v>1</v>
      </c>
      <c r="M421" s="41">
        <f>SUM(G$401:G421)-SUM(H$401:H421)</f>
        <v>640.27777777777192</v>
      </c>
      <c r="N421" s="23"/>
      <c r="O421" s="23"/>
      <c r="P421" s="23"/>
      <c r="Q421" s="23"/>
    </row>
    <row r="422" spans="4:17" hidden="1" x14ac:dyDescent="0.25">
      <c r="D422" s="41" t="str">
        <f t="shared" si="54"/>
        <v/>
      </c>
      <c r="E422" s="23">
        <f t="shared" si="59"/>
        <v>21</v>
      </c>
      <c r="F422" s="41">
        <f t="shared" si="60"/>
        <v>364999.99999999959</v>
      </c>
      <c r="G422" s="42">
        <f t="shared" si="55"/>
        <v>443.05555555555515</v>
      </c>
      <c r="H422" s="42">
        <f t="shared" si="56"/>
        <v>412.4999999999996</v>
      </c>
      <c r="I422" s="42">
        <f t="shared" si="61"/>
        <v>1666.6666666666665</v>
      </c>
      <c r="J422" s="41">
        <f t="shared" si="57"/>
        <v>2109.7222222222217</v>
      </c>
      <c r="K422" s="41">
        <f t="shared" si="62"/>
        <v>1667.1673697916667</v>
      </c>
      <c r="L422" s="23">
        <f t="shared" si="58"/>
        <v>1</v>
      </c>
      <c r="M422" s="41">
        <f>SUM(G$401:G422)-SUM(H$401:H422)</f>
        <v>670.83333333332666</v>
      </c>
      <c r="N422" s="23"/>
      <c r="O422" s="23"/>
      <c r="P422" s="23"/>
      <c r="Q422" s="23"/>
    </row>
    <row r="423" spans="4:17" hidden="1" x14ac:dyDescent="0.25">
      <c r="D423" s="41" t="str">
        <f t="shared" si="54"/>
        <v/>
      </c>
      <c r="E423" s="23">
        <f t="shared" si="59"/>
        <v>22</v>
      </c>
      <c r="F423" s="41">
        <f t="shared" si="60"/>
        <v>363333.33333333291</v>
      </c>
      <c r="G423" s="42">
        <f t="shared" si="55"/>
        <v>441.04166666666623</v>
      </c>
      <c r="H423" s="42">
        <f t="shared" si="56"/>
        <v>410.6249999999996</v>
      </c>
      <c r="I423" s="42">
        <f t="shared" si="61"/>
        <v>1666.6666666666667</v>
      </c>
      <c r="J423" s="41">
        <f t="shared" si="57"/>
        <v>2107.708333333333</v>
      </c>
      <c r="K423" s="41">
        <f t="shared" si="62"/>
        <v>1667.1651041666667</v>
      </c>
      <c r="L423" s="23">
        <f t="shared" si="58"/>
        <v>1</v>
      </c>
      <c r="M423" s="41">
        <f>SUM(G$401:G423)-SUM(H$401:H423)</f>
        <v>701.24999999999272</v>
      </c>
      <c r="N423" s="23"/>
      <c r="O423" s="23"/>
      <c r="P423" s="23"/>
      <c r="Q423" s="23"/>
    </row>
    <row r="424" spans="4:17" hidden="1" x14ac:dyDescent="0.25">
      <c r="D424" s="41" t="str">
        <f t="shared" si="54"/>
        <v/>
      </c>
      <c r="E424" s="23">
        <f t="shared" si="59"/>
        <v>23</v>
      </c>
      <c r="F424" s="41">
        <f t="shared" si="60"/>
        <v>361666.66666666622</v>
      </c>
      <c r="G424" s="42">
        <f t="shared" si="55"/>
        <v>439.02777777777732</v>
      </c>
      <c r="H424" s="42">
        <f t="shared" si="56"/>
        <v>408.74999999999955</v>
      </c>
      <c r="I424" s="42">
        <f t="shared" si="61"/>
        <v>1666.6666666666665</v>
      </c>
      <c r="J424" s="41">
        <f t="shared" si="57"/>
        <v>2105.6944444444439</v>
      </c>
      <c r="K424" s="41">
        <f t="shared" si="62"/>
        <v>1667.1628385416668</v>
      </c>
      <c r="L424" s="23">
        <f t="shared" si="58"/>
        <v>1</v>
      </c>
      <c r="M424" s="41">
        <f>SUM(G$401:G424)-SUM(H$401:H424)</f>
        <v>731.5277777777701</v>
      </c>
      <c r="N424" s="23"/>
      <c r="O424" s="23"/>
      <c r="P424" s="23"/>
      <c r="Q424" s="23"/>
    </row>
    <row r="425" spans="4:17" hidden="1" x14ac:dyDescent="0.25">
      <c r="D425" s="41" t="str">
        <f t="shared" si="54"/>
        <v/>
      </c>
      <c r="E425" s="23">
        <f t="shared" si="59"/>
        <v>24</v>
      </c>
      <c r="F425" s="41">
        <f t="shared" si="60"/>
        <v>359999.99999999953</v>
      </c>
      <c r="G425" s="42">
        <f t="shared" si="55"/>
        <v>437.0138888888884</v>
      </c>
      <c r="H425" s="42">
        <f t="shared" si="56"/>
        <v>406.87499999999955</v>
      </c>
      <c r="I425" s="42">
        <f t="shared" si="61"/>
        <v>1666.6666666666667</v>
      </c>
      <c r="J425" s="41">
        <f t="shared" si="57"/>
        <v>2103.6805555555552</v>
      </c>
      <c r="K425" s="41">
        <f t="shared" si="62"/>
        <v>1667.1605729166668</v>
      </c>
      <c r="L425" s="23">
        <f t="shared" si="58"/>
        <v>1</v>
      </c>
      <c r="M425" s="41">
        <f>SUM(G$401:G425)-SUM(H$401:H425)</f>
        <v>761.66666666665878</v>
      </c>
      <c r="N425" s="23"/>
      <c r="O425" s="23"/>
      <c r="P425" s="23"/>
      <c r="Q425" s="23"/>
    </row>
    <row r="426" spans="4:17" hidden="1" x14ac:dyDescent="0.25">
      <c r="D426" s="41" t="str">
        <f t="shared" si="54"/>
        <v/>
      </c>
      <c r="E426" s="23">
        <f t="shared" si="59"/>
        <v>25</v>
      </c>
      <c r="F426" s="41">
        <f t="shared" si="60"/>
        <v>358333.33333333285</v>
      </c>
      <c r="G426" s="42">
        <f t="shared" si="55"/>
        <v>434.99999999999949</v>
      </c>
      <c r="H426" s="42">
        <f t="shared" si="56"/>
        <v>404.99999999999955</v>
      </c>
      <c r="I426" s="42">
        <f t="shared" si="61"/>
        <v>1666.6666666666665</v>
      </c>
      <c r="J426" s="41">
        <f t="shared" si="57"/>
        <v>2101.6666666666661</v>
      </c>
      <c r="K426" s="41">
        <f t="shared" si="62"/>
        <v>1667.1583072916667</v>
      </c>
      <c r="L426" s="23">
        <f t="shared" si="58"/>
        <v>1</v>
      </c>
      <c r="M426" s="41">
        <f>SUM(G$401:G426)-SUM(H$401:H426)</f>
        <v>791.66666666665878</v>
      </c>
      <c r="N426" s="23"/>
      <c r="O426" s="23"/>
      <c r="P426" s="23"/>
      <c r="Q426" s="23"/>
    </row>
    <row r="427" spans="4:17" hidden="1" x14ac:dyDescent="0.25">
      <c r="D427" s="41" t="str">
        <f t="shared" si="54"/>
        <v/>
      </c>
      <c r="E427" s="23">
        <f t="shared" si="59"/>
        <v>26</v>
      </c>
      <c r="F427" s="41">
        <f t="shared" si="60"/>
        <v>356666.66666666616</v>
      </c>
      <c r="G427" s="42">
        <f t="shared" si="55"/>
        <v>432.98611111111057</v>
      </c>
      <c r="H427" s="42">
        <f t="shared" si="56"/>
        <v>403.12499999999949</v>
      </c>
      <c r="I427" s="42">
        <f t="shared" si="61"/>
        <v>1666.6666666666667</v>
      </c>
      <c r="J427" s="41">
        <f t="shared" si="57"/>
        <v>2099.6527777777774</v>
      </c>
      <c r="K427" s="41">
        <f t="shared" si="62"/>
        <v>1667.1560416666669</v>
      </c>
      <c r="L427" s="23">
        <f t="shared" si="58"/>
        <v>1</v>
      </c>
      <c r="M427" s="41">
        <f>SUM(G$401:G427)-SUM(H$401:H427)</f>
        <v>821.5277777777701</v>
      </c>
      <c r="N427" s="23"/>
      <c r="O427" s="23"/>
      <c r="P427" s="23"/>
      <c r="Q427" s="23"/>
    </row>
    <row r="428" spans="4:17" hidden="1" x14ac:dyDescent="0.25">
      <c r="D428" s="41" t="str">
        <f t="shared" si="54"/>
        <v/>
      </c>
      <c r="E428" s="23">
        <f t="shared" si="59"/>
        <v>27</v>
      </c>
      <c r="F428" s="41">
        <f t="shared" si="60"/>
        <v>354999.99999999948</v>
      </c>
      <c r="G428" s="42">
        <f t="shared" si="55"/>
        <v>430.97222222222166</v>
      </c>
      <c r="H428" s="42">
        <f t="shared" si="56"/>
        <v>401.24999999999949</v>
      </c>
      <c r="I428" s="42">
        <f t="shared" si="61"/>
        <v>1666.6666666666665</v>
      </c>
      <c r="J428" s="41">
        <f t="shared" si="57"/>
        <v>2097.6388888888882</v>
      </c>
      <c r="K428" s="41">
        <f t="shared" si="62"/>
        <v>1667.1537760416668</v>
      </c>
      <c r="L428" s="23">
        <f t="shared" si="58"/>
        <v>1</v>
      </c>
      <c r="M428" s="41">
        <f>SUM(G$401:G428)-SUM(H$401:H428)</f>
        <v>851.24999999999091</v>
      </c>
      <c r="N428" s="23"/>
      <c r="O428" s="23"/>
      <c r="P428" s="23"/>
      <c r="Q428" s="23"/>
    </row>
    <row r="429" spans="4:17" hidden="1" x14ac:dyDescent="0.25">
      <c r="D429" s="41" t="str">
        <f t="shared" si="54"/>
        <v/>
      </c>
      <c r="E429" s="23">
        <f t="shared" si="59"/>
        <v>28</v>
      </c>
      <c r="F429" s="41">
        <f t="shared" si="60"/>
        <v>353333.33333333279</v>
      </c>
      <c r="G429" s="42">
        <f t="shared" si="55"/>
        <v>428.95833333333275</v>
      </c>
      <c r="H429" s="42">
        <f t="shared" si="56"/>
        <v>399.37499999999949</v>
      </c>
      <c r="I429" s="42">
        <f t="shared" si="61"/>
        <v>1666.6666666666667</v>
      </c>
      <c r="J429" s="41">
        <f t="shared" si="57"/>
        <v>2095.6249999999995</v>
      </c>
      <c r="K429" s="41">
        <f t="shared" si="62"/>
        <v>1667.1515104166667</v>
      </c>
      <c r="L429" s="23">
        <f t="shared" si="58"/>
        <v>1</v>
      </c>
      <c r="M429" s="41">
        <f>SUM(G$401:G429)-SUM(H$401:H429)</f>
        <v>880.83333333332303</v>
      </c>
      <c r="N429" s="23"/>
      <c r="O429" s="23"/>
      <c r="P429" s="23"/>
      <c r="Q429" s="23"/>
    </row>
    <row r="430" spans="4:17" hidden="1" x14ac:dyDescent="0.25">
      <c r="D430" s="41" t="str">
        <f t="shared" si="54"/>
        <v/>
      </c>
      <c r="E430" s="23">
        <f t="shared" si="59"/>
        <v>29</v>
      </c>
      <c r="F430" s="41">
        <f t="shared" si="60"/>
        <v>351666.6666666661</v>
      </c>
      <c r="G430" s="42">
        <f t="shared" si="55"/>
        <v>426.94444444444383</v>
      </c>
      <c r="H430" s="42">
        <f t="shared" si="56"/>
        <v>397.49999999999949</v>
      </c>
      <c r="I430" s="42">
        <f t="shared" si="61"/>
        <v>1666.6666666666665</v>
      </c>
      <c r="J430" s="41">
        <f t="shared" si="57"/>
        <v>2093.6111111111104</v>
      </c>
      <c r="K430" s="41">
        <f t="shared" si="62"/>
        <v>1667.1492447916667</v>
      </c>
      <c r="L430" s="23">
        <f t="shared" si="58"/>
        <v>1</v>
      </c>
      <c r="M430" s="41">
        <f>SUM(G$401:G430)-SUM(H$401:H430)</f>
        <v>910.27777777776646</v>
      </c>
      <c r="N430" s="23"/>
      <c r="O430" s="23"/>
      <c r="P430" s="23"/>
      <c r="Q430" s="23"/>
    </row>
    <row r="431" spans="4:17" hidden="1" x14ac:dyDescent="0.25">
      <c r="D431" s="41" t="str">
        <f t="shared" si="54"/>
        <v/>
      </c>
      <c r="E431" s="23">
        <f t="shared" si="59"/>
        <v>30</v>
      </c>
      <c r="F431" s="41">
        <f t="shared" si="60"/>
        <v>349999.99999999942</v>
      </c>
      <c r="G431" s="42">
        <f t="shared" si="55"/>
        <v>424.93055555555492</v>
      </c>
      <c r="H431" s="42">
        <f t="shared" si="56"/>
        <v>395.62499999999937</v>
      </c>
      <c r="I431" s="42">
        <f t="shared" si="61"/>
        <v>1666.6666666666667</v>
      </c>
      <c r="J431" s="41">
        <f t="shared" si="57"/>
        <v>2091.5972222222217</v>
      </c>
      <c r="K431" s="41">
        <f t="shared" si="62"/>
        <v>1667.1469791666668</v>
      </c>
      <c r="L431" s="23">
        <f t="shared" si="58"/>
        <v>1</v>
      </c>
      <c r="M431" s="41">
        <f>SUM(G$401:G431)-SUM(H$401:H431)</f>
        <v>939.58333333332121</v>
      </c>
      <c r="N431" s="23"/>
      <c r="O431" s="23"/>
      <c r="P431" s="23"/>
      <c r="Q431" s="23"/>
    </row>
    <row r="432" spans="4:17" hidden="1" x14ac:dyDescent="0.25">
      <c r="D432" s="41" t="str">
        <f t="shared" si="54"/>
        <v/>
      </c>
      <c r="E432" s="23">
        <f t="shared" si="59"/>
        <v>31</v>
      </c>
      <c r="F432" s="41">
        <f t="shared" si="60"/>
        <v>348333.33333333273</v>
      </c>
      <c r="G432" s="42">
        <f t="shared" si="55"/>
        <v>422.916666666666</v>
      </c>
      <c r="H432" s="42">
        <f t="shared" si="56"/>
        <v>393.74999999999937</v>
      </c>
      <c r="I432" s="42">
        <f t="shared" si="61"/>
        <v>1666.6666666666665</v>
      </c>
      <c r="J432" s="41">
        <f t="shared" si="57"/>
        <v>2089.5833333333326</v>
      </c>
      <c r="K432" s="41">
        <f t="shared" si="62"/>
        <v>1667.1447135416668</v>
      </c>
      <c r="L432" s="23">
        <f t="shared" si="58"/>
        <v>1</v>
      </c>
      <c r="M432" s="41">
        <f>SUM(G$401:G432)-SUM(H$401:H432)</f>
        <v>968.74999999998727</v>
      </c>
      <c r="N432" s="23"/>
      <c r="O432" s="23"/>
      <c r="P432" s="23"/>
      <c r="Q432" s="23"/>
    </row>
    <row r="433" spans="4:17" hidden="1" x14ac:dyDescent="0.25">
      <c r="D433" s="41" t="str">
        <f t="shared" si="54"/>
        <v/>
      </c>
      <c r="E433" s="23">
        <f t="shared" si="59"/>
        <v>32</v>
      </c>
      <c r="F433" s="41">
        <f t="shared" si="60"/>
        <v>346666.66666666605</v>
      </c>
      <c r="G433" s="42">
        <f t="shared" si="55"/>
        <v>420.90277777777709</v>
      </c>
      <c r="H433" s="42">
        <f t="shared" si="56"/>
        <v>391.87499999999937</v>
      </c>
      <c r="I433" s="42">
        <f t="shared" si="61"/>
        <v>1666.6666666666667</v>
      </c>
      <c r="J433" s="41">
        <f t="shared" si="57"/>
        <v>2087.5694444444439</v>
      </c>
      <c r="K433" s="41">
        <f t="shared" si="62"/>
        <v>1667.1424479166667</v>
      </c>
      <c r="L433" s="23">
        <f t="shared" si="58"/>
        <v>1</v>
      </c>
      <c r="M433" s="41">
        <f>SUM(G$401:G433)-SUM(H$401:H433)</f>
        <v>997.77777777776464</v>
      </c>
      <c r="N433" s="23"/>
      <c r="O433" s="23"/>
      <c r="P433" s="23"/>
      <c r="Q433" s="23"/>
    </row>
    <row r="434" spans="4:17" hidden="1" x14ac:dyDescent="0.25">
      <c r="D434" s="41" t="str">
        <f t="shared" si="54"/>
        <v/>
      </c>
      <c r="E434" s="23">
        <f t="shared" si="59"/>
        <v>33</v>
      </c>
      <c r="F434" s="41">
        <f t="shared" si="60"/>
        <v>344999.99999999936</v>
      </c>
      <c r="G434" s="42">
        <f t="shared" si="55"/>
        <v>418.88888888888818</v>
      </c>
      <c r="H434" s="42">
        <f t="shared" si="56"/>
        <v>389.99999999999932</v>
      </c>
      <c r="I434" s="42">
        <f t="shared" si="61"/>
        <v>1666.6666666666665</v>
      </c>
      <c r="J434" s="41">
        <f t="shared" si="57"/>
        <v>2085.5555555555547</v>
      </c>
      <c r="K434" s="41">
        <f t="shared" si="62"/>
        <v>1667.1401822916666</v>
      </c>
      <c r="L434" s="23">
        <f t="shared" si="58"/>
        <v>1</v>
      </c>
      <c r="M434" s="41">
        <f>SUM(G$401:G434)-SUM(H$401:H434)</f>
        <v>1026.6666666666533</v>
      </c>
      <c r="N434" s="23"/>
      <c r="O434" s="23"/>
      <c r="P434" s="23"/>
      <c r="Q434" s="23"/>
    </row>
    <row r="435" spans="4:17" hidden="1" x14ac:dyDescent="0.25">
      <c r="D435" s="41" t="str">
        <f t="shared" si="54"/>
        <v/>
      </c>
      <c r="E435" s="23">
        <f t="shared" si="59"/>
        <v>34</v>
      </c>
      <c r="F435" s="41">
        <f t="shared" si="60"/>
        <v>343333.33333333267</v>
      </c>
      <c r="G435" s="42">
        <f t="shared" si="55"/>
        <v>416.87499999999926</v>
      </c>
      <c r="H435" s="42">
        <f t="shared" si="56"/>
        <v>388.12499999999932</v>
      </c>
      <c r="I435" s="42">
        <f t="shared" si="61"/>
        <v>1666.6666666666667</v>
      </c>
      <c r="J435" s="41">
        <f t="shared" si="57"/>
        <v>2083.5416666666661</v>
      </c>
      <c r="K435" s="41">
        <f t="shared" si="62"/>
        <v>1667.1379166666668</v>
      </c>
      <c r="L435" s="23">
        <f t="shared" si="58"/>
        <v>1</v>
      </c>
      <c r="M435" s="41">
        <f>SUM(G$401:G435)-SUM(H$401:H435)</f>
        <v>1055.4166666666533</v>
      </c>
      <c r="N435" s="23"/>
      <c r="O435" s="23"/>
      <c r="P435" s="23"/>
      <c r="Q435" s="23"/>
    </row>
    <row r="436" spans="4:17" hidden="1" x14ac:dyDescent="0.25">
      <c r="D436" s="41" t="str">
        <f t="shared" si="54"/>
        <v/>
      </c>
      <c r="E436" s="23">
        <f t="shared" si="59"/>
        <v>35</v>
      </c>
      <c r="F436" s="41">
        <f t="shared" si="60"/>
        <v>341666.66666666599</v>
      </c>
      <c r="G436" s="42">
        <f t="shared" si="55"/>
        <v>414.86111111111035</v>
      </c>
      <c r="H436" s="42">
        <f t="shared" si="56"/>
        <v>386.24999999999932</v>
      </c>
      <c r="I436" s="42">
        <f t="shared" si="61"/>
        <v>1666.6666666666665</v>
      </c>
      <c r="J436" s="41">
        <f t="shared" si="57"/>
        <v>2081.5277777777769</v>
      </c>
      <c r="K436" s="41">
        <f t="shared" si="62"/>
        <v>1667.1356510416667</v>
      </c>
      <c r="L436" s="23">
        <f t="shared" si="58"/>
        <v>1</v>
      </c>
      <c r="M436" s="41">
        <f>SUM(G$401:G436)-SUM(H$401:H436)</f>
        <v>1084.0277777777628</v>
      </c>
      <c r="N436" s="23"/>
      <c r="O436" s="23"/>
      <c r="P436" s="23"/>
      <c r="Q436" s="23"/>
    </row>
    <row r="437" spans="4:17" hidden="1" x14ac:dyDescent="0.25">
      <c r="D437" s="41" t="str">
        <f t="shared" si="54"/>
        <v/>
      </c>
      <c r="E437" s="23">
        <f t="shared" si="59"/>
        <v>36</v>
      </c>
      <c r="F437" s="41">
        <f t="shared" si="60"/>
        <v>339999.9999999993</v>
      </c>
      <c r="G437" s="42">
        <f t="shared" si="55"/>
        <v>412.84722222222143</v>
      </c>
      <c r="H437" s="42">
        <f t="shared" si="56"/>
        <v>384.37499999999932</v>
      </c>
      <c r="I437" s="42">
        <f t="shared" si="61"/>
        <v>1666.6666666666667</v>
      </c>
      <c r="J437" s="41">
        <f t="shared" si="57"/>
        <v>2079.5138888888882</v>
      </c>
      <c r="K437" s="41">
        <f t="shared" si="62"/>
        <v>1667.1333854166667</v>
      </c>
      <c r="L437" s="23">
        <f t="shared" si="58"/>
        <v>1</v>
      </c>
      <c r="M437" s="41">
        <f>SUM(G$401:G437)-SUM(H$401:H437)</f>
        <v>1112.4999999999836</v>
      </c>
      <c r="N437" s="23"/>
      <c r="O437" s="23"/>
      <c r="P437" s="23"/>
      <c r="Q437" s="23"/>
    </row>
    <row r="438" spans="4:17" hidden="1" x14ac:dyDescent="0.25">
      <c r="D438" s="41" t="str">
        <f t="shared" si="54"/>
        <v/>
      </c>
      <c r="E438" s="23">
        <f t="shared" si="59"/>
        <v>37</v>
      </c>
      <c r="F438" s="41">
        <f t="shared" si="60"/>
        <v>338333.33333333262</v>
      </c>
      <c r="G438" s="42">
        <f t="shared" si="55"/>
        <v>410.83333333333252</v>
      </c>
      <c r="H438" s="42">
        <f t="shared" si="56"/>
        <v>382.49999999999926</v>
      </c>
      <c r="I438" s="42">
        <f t="shared" si="61"/>
        <v>1666.6666666666665</v>
      </c>
      <c r="J438" s="41">
        <f t="shared" si="57"/>
        <v>2077.4999999999991</v>
      </c>
      <c r="K438" s="41">
        <f t="shared" si="62"/>
        <v>1667.1311197916668</v>
      </c>
      <c r="L438" s="23">
        <f t="shared" si="58"/>
        <v>1</v>
      </c>
      <c r="M438" s="41">
        <f>SUM(G$401:G438)-SUM(H$401:H438)</f>
        <v>1140.8333333333176</v>
      </c>
      <c r="N438" s="23"/>
      <c r="O438" s="23"/>
      <c r="P438" s="23"/>
      <c r="Q438" s="23"/>
    </row>
    <row r="439" spans="4:17" hidden="1" x14ac:dyDescent="0.25">
      <c r="D439" s="41" t="str">
        <f t="shared" si="54"/>
        <v/>
      </c>
      <c r="E439" s="23">
        <f t="shared" si="59"/>
        <v>38</v>
      </c>
      <c r="F439" s="41">
        <f t="shared" si="60"/>
        <v>336666.66666666593</v>
      </c>
      <c r="G439" s="42">
        <f t="shared" si="55"/>
        <v>408.8194444444436</v>
      </c>
      <c r="H439" s="42">
        <f t="shared" si="56"/>
        <v>380.62499999999926</v>
      </c>
      <c r="I439" s="42">
        <f t="shared" si="61"/>
        <v>1666.6666666666667</v>
      </c>
      <c r="J439" s="41">
        <f t="shared" si="57"/>
        <v>2075.4861111111104</v>
      </c>
      <c r="K439" s="41">
        <f t="shared" si="62"/>
        <v>1667.1288541666668</v>
      </c>
      <c r="L439" s="23">
        <f t="shared" si="58"/>
        <v>1</v>
      </c>
      <c r="M439" s="41">
        <f>SUM(G$401:G439)-SUM(H$401:H439)</f>
        <v>1169.0277777777628</v>
      </c>
      <c r="N439" s="23"/>
      <c r="O439" s="23"/>
      <c r="P439" s="23"/>
      <c r="Q439" s="23"/>
    </row>
    <row r="440" spans="4:17" hidden="1" x14ac:dyDescent="0.25">
      <c r="D440" s="41" t="str">
        <f t="shared" si="54"/>
        <v/>
      </c>
      <c r="E440" s="23">
        <f t="shared" si="59"/>
        <v>39</v>
      </c>
      <c r="F440" s="41">
        <f t="shared" si="60"/>
        <v>334999.99999999924</v>
      </c>
      <c r="G440" s="42">
        <f t="shared" si="55"/>
        <v>406.80555555555469</v>
      </c>
      <c r="H440" s="42">
        <f t="shared" si="56"/>
        <v>378.74999999999926</v>
      </c>
      <c r="I440" s="42">
        <f t="shared" si="61"/>
        <v>1666.6666666666665</v>
      </c>
      <c r="J440" s="41">
        <f t="shared" si="57"/>
        <v>2073.4722222222213</v>
      </c>
      <c r="K440" s="41">
        <f t="shared" si="62"/>
        <v>1667.1265885416667</v>
      </c>
      <c r="L440" s="23">
        <f t="shared" si="58"/>
        <v>1</v>
      </c>
      <c r="M440" s="41">
        <f>SUM(G$401:G440)-SUM(H$401:H440)</f>
        <v>1197.0833333333176</v>
      </c>
      <c r="N440" s="23"/>
      <c r="O440" s="23"/>
      <c r="P440" s="23"/>
      <c r="Q440" s="23"/>
    </row>
    <row r="441" spans="4:17" hidden="1" x14ac:dyDescent="0.25">
      <c r="D441" s="41" t="str">
        <f t="shared" si="54"/>
        <v/>
      </c>
      <c r="E441" s="23">
        <f t="shared" si="59"/>
        <v>40</v>
      </c>
      <c r="F441" s="41">
        <f t="shared" si="60"/>
        <v>333333.33333333256</v>
      </c>
      <c r="G441" s="42">
        <f t="shared" si="55"/>
        <v>404.79166666666578</v>
      </c>
      <c r="H441" s="42">
        <f t="shared" si="56"/>
        <v>376.87499999999915</v>
      </c>
      <c r="I441" s="42">
        <f t="shared" si="61"/>
        <v>1666.6666666666667</v>
      </c>
      <c r="J441" s="41">
        <f t="shared" si="57"/>
        <v>2071.4583333333326</v>
      </c>
      <c r="K441" s="41">
        <f t="shared" si="62"/>
        <v>1667.1243229166666</v>
      </c>
      <c r="L441" s="23">
        <f t="shared" si="58"/>
        <v>1</v>
      </c>
      <c r="M441" s="41">
        <f>SUM(G$401:G441)-SUM(H$401:H441)</f>
        <v>1224.9999999999818</v>
      </c>
      <c r="N441" s="23"/>
      <c r="O441" s="23"/>
      <c r="P441" s="23"/>
      <c r="Q441" s="23"/>
    </row>
    <row r="442" spans="4:17" hidden="1" x14ac:dyDescent="0.25">
      <c r="D442" s="41" t="str">
        <f t="shared" si="54"/>
        <v/>
      </c>
      <c r="E442" s="23">
        <f t="shared" si="59"/>
        <v>41</v>
      </c>
      <c r="F442" s="41">
        <f t="shared" si="60"/>
        <v>331666.66666666587</v>
      </c>
      <c r="G442" s="42">
        <f t="shared" si="55"/>
        <v>402.77777777777686</v>
      </c>
      <c r="H442" s="42">
        <f t="shared" si="56"/>
        <v>374.99999999999915</v>
      </c>
      <c r="I442" s="42">
        <f t="shared" si="61"/>
        <v>1666.6666666666665</v>
      </c>
      <c r="J442" s="41">
        <f t="shared" si="57"/>
        <v>2069.4444444444434</v>
      </c>
      <c r="K442" s="41">
        <f t="shared" si="62"/>
        <v>1667.1220572916668</v>
      </c>
      <c r="L442" s="23">
        <f t="shared" si="58"/>
        <v>1</v>
      </c>
      <c r="M442" s="41">
        <f>SUM(G$401:G442)-SUM(H$401:H442)</f>
        <v>1252.7777777777592</v>
      </c>
      <c r="N442" s="23"/>
      <c r="O442" s="23"/>
      <c r="P442" s="23"/>
      <c r="Q442" s="23"/>
    </row>
    <row r="443" spans="4:17" hidden="1" x14ac:dyDescent="0.25">
      <c r="D443" s="41" t="str">
        <f t="shared" si="54"/>
        <v/>
      </c>
      <c r="E443" s="23">
        <f t="shared" si="59"/>
        <v>42</v>
      </c>
      <c r="F443" s="41">
        <f t="shared" si="60"/>
        <v>329999.99999999919</v>
      </c>
      <c r="G443" s="42">
        <f t="shared" si="55"/>
        <v>400.76388888888795</v>
      </c>
      <c r="H443" s="42">
        <f t="shared" si="56"/>
        <v>373.12499999999915</v>
      </c>
      <c r="I443" s="42">
        <f t="shared" si="61"/>
        <v>1666.6666666666667</v>
      </c>
      <c r="J443" s="41">
        <f t="shared" si="57"/>
        <v>2067.4305555555547</v>
      </c>
      <c r="K443" s="41">
        <f t="shared" si="62"/>
        <v>1667.1197916666667</v>
      </c>
      <c r="L443" s="23">
        <f t="shared" si="58"/>
        <v>1</v>
      </c>
      <c r="M443" s="41">
        <f>SUM(G$401:G443)-SUM(H$401:H443)</f>
        <v>1280.4166666666461</v>
      </c>
      <c r="N443" s="23"/>
      <c r="O443" s="23"/>
      <c r="P443" s="23"/>
      <c r="Q443" s="23"/>
    </row>
    <row r="444" spans="4:17" hidden="1" x14ac:dyDescent="0.25">
      <c r="D444" s="41" t="str">
        <f t="shared" si="54"/>
        <v/>
      </c>
      <c r="E444" s="23">
        <f t="shared" si="59"/>
        <v>43</v>
      </c>
      <c r="F444" s="41">
        <f t="shared" si="60"/>
        <v>328333.3333333325</v>
      </c>
      <c r="G444" s="42">
        <f t="shared" si="55"/>
        <v>398.74999999999903</v>
      </c>
      <c r="H444" s="42">
        <f t="shared" si="56"/>
        <v>371.24999999999909</v>
      </c>
      <c r="I444" s="42">
        <f t="shared" si="61"/>
        <v>1666.6666666666665</v>
      </c>
      <c r="J444" s="41">
        <f t="shared" si="57"/>
        <v>2065.4166666666656</v>
      </c>
      <c r="K444" s="41">
        <f t="shared" si="62"/>
        <v>1667.1175260416667</v>
      </c>
      <c r="L444" s="23">
        <f t="shared" si="58"/>
        <v>1</v>
      </c>
      <c r="M444" s="41">
        <f>SUM(G$401:G444)-SUM(H$401:H444)</f>
        <v>1307.9166666666461</v>
      </c>
      <c r="N444" s="23"/>
      <c r="O444" s="23"/>
      <c r="P444" s="23"/>
      <c r="Q444" s="23"/>
    </row>
    <row r="445" spans="4:17" hidden="1" x14ac:dyDescent="0.25">
      <c r="D445" s="41" t="str">
        <f t="shared" si="54"/>
        <v/>
      </c>
      <c r="E445" s="23">
        <f t="shared" si="59"/>
        <v>44</v>
      </c>
      <c r="F445" s="41">
        <f t="shared" si="60"/>
        <v>326666.66666666581</v>
      </c>
      <c r="G445" s="42">
        <f t="shared" si="55"/>
        <v>396.73611111111012</v>
      </c>
      <c r="H445" s="42">
        <f t="shared" si="56"/>
        <v>369.37499999999909</v>
      </c>
      <c r="I445" s="42">
        <f t="shared" si="61"/>
        <v>1666.6666666666667</v>
      </c>
      <c r="J445" s="41">
        <f t="shared" si="57"/>
        <v>2063.4027777777769</v>
      </c>
      <c r="K445" s="41">
        <f t="shared" si="62"/>
        <v>1667.1152604166668</v>
      </c>
      <c r="L445" s="23">
        <f t="shared" si="58"/>
        <v>1</v>
      </c>
      <c r="M445" s="41">
        <f>SUM(G$401:G445)-SUM(H$401:H445)</f>
        <v>1335.2777777777555</v>
      </c>
      <c r="N445" s="23"/>
      <c r="O445" s="23"/>
      <c r="P445" s="23"/>
      <c r="Q445" s="23"/>
    </row>
    <row r="446" spans="4:17" hidden="1" x14ac:dyDescent="0.25">
      <c r="D446" s="41" t="str">
        <f t="shared" si="54"/>
        <v/>
      </c>
      <c r="E446" s="23">
        <f t="shared" si="59"/>
        <v>45</v>
      </c>
      <c r="F446" s="41">
        <f t="shared" si="60"/>
        <v>324999.99999999913</v>
      </c>
      <c r="G446" s="42">
        <f t="shared" si="55"/>
        <v>394.72222222222121</v>
      </c>
      <c r="H446" s="42">
        <f t="shared" si="56"/>
        <v>367.49999999999909</v>
      </c>
      <c r="I446" s="42">
        <f t="shared" si="61"/>
        <v>1666.6666666666665</v>
      </c>
      <c r="J446" s="41">
        <f t="shared" si="57"/>
        <v>2061.3888888888878</v>
      </c>
      <c r="K446" s="41">
        <f t="shared" si="62"/>
        <v>1667.1129947916668</v>
      </c>
      <c r="L446" s="23">
        <f t="shared" si="58"/>
        <v>1</v>
      </c>
      <c r="M446" s="41">
        <f>SUM(G$401:G446)-SUM(H$401:H446)</f>
        <v>1362.4999999999782</v>
      </c>
      <c r="N446" s="23"/>
      <c r="O446" s="23"/>
      <c r="P446" s="23"/>
      <c r="Q446" s="23"/>
    </row>
    <row r="447" spans="4:17" hidden="1" x14ac:dyDescent="0.25">
      <c r="D447" s="41" t="str">
        <f t="shared" si="54"/>
        <v/>
      </c>
      <c r="E447" s="23">
        <f t="shared" si="59"/>
        <v>46</v>
      </c>
      <c r="F447" s="41">
        <f t="shared" si="60"/>
        <v>323333.33333333244</v>
      </c>
      <c r="G447" s="42">
        <f t="shared" si="55"/>
        <v>392.70833333333229</v>
      </c>
      <c r="H447" s="42">
        <f t="shared" si="56"/>
        <v>365.62499999999909</v>
      </c>
      <c r="I447" s="42">
        <f t="shared" si="61"/>
        <v>1666.6666666666667</v>
      </c>
      <c r="J447" s="41">
        <f t="shared" si="57"/>
        <v>2059.3749999999991</v>
      </c>
      <c r="K447" s="41">
        <f t="shared" si="62"/>
        <v>1667.1107291666667</v>
      </c>
      <c r="L447" s="23">
        <f t="shared" si="58"/>
        <v>1</v>
      </c>
      <c r="M447" s="41">
        <f>SUM(G$401:G447)-SUM(H$401:H447)</f>
        <v>1389.5833333333103</v>
      </c>
      <c r="N447" s="23"/>
      <c r="O447" s="23"/>
      <c r="P447" s="23"/>
      <c r="Q447" s="23"/>
    </row>
    <row r="448" spans="4:17" hidden="1" x14ac:dyDescent="0.25">
      <c r="D448" s="41" t="str">
        <f t="shared" si="54"/>
        <v/>
      </c>
      <c r="E448" s="23">
        <f t="shared" si="59"/>
        <v>47</v>
      </c>
      <c r="F448" s="41">
        <f t="shared" si="60"/>
        <v>321666.66666666575</v>
      </c>
      <c r="G448" s="42">
        <f t="shared" si="55"/>
        <v>390.69444444444338</v>
      </c>
      <c r="H448" s="42">
        <f t="shared" si="56"/>
        <v>363.74999999999903</v>
      </c>
      <c r="I448" s="42">
        <f t="shared" si="61"/>
        <v>1666.6666666666665</v>
      </c>
      <c r="J448" s="41">
        <f t="shared" si="57"/>
        <v>2057.3611111111099</v>
      </c>
      <c r="K448" s="41">
        <f t="shared" si="62"/>
        <v>1667.1084635416667</v>
      </c>
      <c r="L448" s="23">
        <f t="shared" si="58"/>
        <v>1</v>
      </c>
      <c r="M448" s="41">
        <f>SUM(G$401:G448)-SUM(H$401:H448)</f>
        <v>1416.5277777777519</v>
      </c>
      <c r="N448" s="23"/>
      <c r="O448" s="23"/>
      <c r="P448" s="23"/>
      <c r="Q448" s="23"/>
    </row>
    <row r="449" spans="4:17" hidden="1" x14ac:dyDescent="0.25">
      <c r="D449" s="41" t="str">
        <f t="shared" si="54"/>
        <v/>
      </c>
      <c r="E449" s="23">
        <f t="shared" si="59"/>
        <v>48</v>
      </c>
      <c r="F449" s="41">
        <f t="shared" si="60"/>
        <v>319999.99999999907</v>
      </c>
      <c r="G449" s="42">
        <f t="shared" si="55"/>
        <v>388.68055555555446</v>
      </c>
      <c r="H449" s="42">
        <f t="shared" si="56"/>
        <v>361.87499999999903</v>
      </c>
      <c r="I449" s="42">
        <f t="shared" si="61"/>
        <v>1666.6666666666667</v>
      </c>
      <c r="J449" s="41">
        <f t="shared" si="57"/>
        <v>2055.3472222222213</v>
      </c>
      <c r="K449" s="41">
        <f t="shared" si="62"/>
        <v>1667.1061979166668</v>
      </c>
      <c r="L449" s="23">
        <f t="shared" si="58"/>
        <v>1</v>
      </c>
      <c r="M449" s="41">
        <f>SUM(G$401:G449)-SUM(H$401:H449)</f>
        <v>1443.3333333333067</v>
      </c>
      <c r="N449" s="23"/>
      <c r="O449" s="23"/>
      <c r="P449" s="23"/>
      <c r="Q449" s="23"/>
    </row>
    <row r="450" spans="4:17" hidden="1" x14ac:dyDescent="0.25">
      <c r="D450" s="41" t="str">
        <f t="shared" si="54"/>
        <v/>
      </c>
      <c r="E450" s="23">
        <f t="shared" si="59"/>
        <v>49</v>
      </c>
      <c r="F450" s="41">
        <f t="shared" si="60"/>
        <v>318333.33333333238</v>
      </c>
      <c r="G450" s="42">
        <f t="shared" si="55"/>
        <v>386.66666666666555</v>
      </c>
      <c r="H450" s="42">
        <f t="shared" si="56"/>
        <v>359.99999999999903</v>
      </c>
      <c r="I450" s="42">
        <f t="shared" si="61"/>
        <v>1666.6666666666665</v>
      </c>
      <c r="J450" s="41">
        <f t="shared" si="57"/>
        <v>2053.3333333333321</v>
      </c>
      <c r="K450" s="41">
        <f t="shared" si="62"/>
        <v>1667.1039322916668</v>
      </c>
      <c r="L450" s="23">
        <f t="shared" si="58"/>
        <v>1</v>
      </c>
      <c r="M450" s="41">
        <f>SUM(G$401:G450)-SUM(H$401:H450)</f>
        <v>1469.9999999999709</v>
      </c>
      <c r="N450" s="23"/>
      <c r="O450" s="23"/>
      <c r="P450" s="23"/>
      <c r="Q450" s="23"/>
    </row>
    <row r="451" spans="4:17" hidden="1" x14ac:dyDescent="0.25">
      <c r="D451" s="41" t="str">
        <f t="shared" si="54"/>
        <v/>
      </c>
      <c r="E451" s="23">
        <f t="shared" si="59"/>
        <v>50</v>
      </c>
      <c r="F451" s="41">
        <f t="shared" si="60"/>
        <v>316666.6666666657</v>
      </c>
      <c r="G451" s="42">
        <f t="shared" si="55"/>
        <v>384.65277777777663</v>
      </c>
      <c r="H451" s="42">
        <f t="shared" si="56"/>
        <v>358.12499999999892</v>
      </c>
      <c r="I451" s="42">
        <f t="shared" si="61"/>
        <v>1666.6666666666667</v>
      </c>
      <c r="J451" s="41">
        <f t="shared" si="57"/>
        <v>2051.3194444444434</v>
      </c>
      <c r="K451" s="41">
        <f t="shared" si="62"/>
        <v>1667.1016666666667</v>
      </c>
      <c r="L451" s="23">
        <f t="shared" si="58"/>
        <v>1</v>
      </c>
      <c r="M451" s="41">
        <f>SUM(G$401:G451)-SUM(H$401:H451)</f>
        <v>1496.5277777777483</v>
      </c>
      <c r="N451" s="23"/>
      <c r="O451" s="23"/>
      <c r="P451" s="23"/>
      <c r="Q451" s="23"/>
    </row>
    <row r="452" spans="4:17" hidden="1" x14ac:dyDescent="0.25">
      <c r="D452" s="41" t="str">
        <f t="shared" si="54"/>
        <v/>
      </c>
      <c r="E452" s="23">
        <f t="shared" si="59"/>
        <v>51</v>
      </c>
      <c r="F452" s="41">
        <f t="shared" si="60"/>
        <v>314999.99999999901</v>
      </c>
      <c r="G452" s="42">
        <f t="shared" si="55"/>
        <v>382.63888888888772</v>
      </c>
      <c r="H452" s="42">
        <f t="shared" si="56"/>
        <v>356.24999999999892</v>
      </c>
      <c r="I452" s="42">
        <f t="shared" si="61"/>
        <v>1666.6666666666665</v>
      </c>
      <c r="J452" s="41">
        <f t="shared" si="57"/>
        <v>2049.3055555555543</v>
      </c>
      <c r="K452" s="41">
        <f t="shared" si="62"/>
        <v>1667.0994010416669</v>
      </c>
      <c r="L452" s="23">
        <f t="shared" si="58"/>
        <v>1</v>
      </c>
      <c r="M452" s="41">
        <f>SUM(G$401:G452)-SUM(H$401:H452)</f>
        <v>1522.9166666666351</v>
      </c>
      <c r="N452" s="23"/>
      <c r="O452" s="23"/>
      <c r="P452" s="23"/>
      <c r="Q452" s="23"/>
    </row>
    <row r="453" spans="4:17" hidden="1" x14ac:dyDescent="0.25">
      <c r="D453" s="41" t="str">
        <f t="shared" si="54"/>
        <v/>
      </c>
      <c r="E453" s="23">
        <f t="shared" si="59"/>
        <v>52</v>
      </c>
      <c r="F453" s="41">
        <f t="shared" si="60"/>
        <v>313333.33333333232</v>
      </c>
      <c r="G453" s="42">
        <f t="shared" si="55"/>
        <v>380.62499999999881</v>
      </c>
      <c r="H453" s="42">
        <f t="shared" si="56"/>
        <v>354.37499999999892</v>
      </c>
      <c r="I453" s="42">
        <f t="shared" si="61"/>
        <v>1666.6666666666667</v>
      </c>
      <c r="J453" s="41">
        <f t="shared" si="57"/>
        <v>2047.2916666666656</v>
      </c>
      <c r="K453" s="41">
        <f t="shared" si="62"/>
        <v>1667.0971354166668</v>
      </c>
      <c r="L453" s="23">
        <f t="shared" si="58"/>
        <v>1</v>
      </c>
      <c r="M453" s="41">
        <f>SUM(G$401:G453)-SUM(H$401:H453)</f>
        <v>1549.1666666666351</v>
      </c>
      <c r="N453" s="23"/>
      <c r="O453" s="23"/>
      <c r="P453" s="23"/>
      <c r="Q453" s="23"/>
    </row>
    <row r="454" spans="4:17" hidden="1" x14ac:dyDescent="0.25">
      <c r="D454" s="41" t="str">
        <f t="shared" si="54"/>
        <v/>
      </c>
      <c r="E454" s="23">
        <f t="shared" si="59"/>
        <v>53</v>
      </c>
      <c r="F454" s="41">
        <f t="shared" si="60"/>
        <v>311666.66666666564</v>
      </c>
      <c r="G454" s="42">
        <f t="shared" si="55"/>
        <v>378.61111111110995</v>
      </c>
      <c r="H454" s="42">
        <f t="shared" si="56"/>
        <v>352.49999999999892</v>
      </c>
      <c r="I454" s="42">
        <f t="shared" si="61"/>
        <v>1666.6666666666667</v>
      </c>
      <c r="J454" s="41">
        <f t="shared" si="57"/>
        <v>2045.2777777777767</v>
      </c>
      <c r="K454" s="41">
        <f t="shared" si="62"/>
        <v>1667.0948697916667</v>
      </c>
      <c r="L454" s="23">
        <f t="shared" si="58"/>
        <v>1</v>
      </c>
      <c r="M454" s="41">
        <f>SUM(G$401:G454)-SUM(H$401:H454)</f>
        <v>1575.2777777777446</v>
      </c>
      <c r="N454" s="23"/>
      <c r="O454" s="23"/>
      <c r="P454" s="23"/>
      <c r="Q454" s="23"/>
    </row>
    <row r="455" spans="4:17" hidden="1" x14ac:dyDescent="0.25">
      <c r="D455" s="41" t="str">
        <f t="shared" si="54"/>
        <v/>
      </c>
      <c r="E455" s="23">
        <f t="shared" si="59"/>
        <v>54</v>
      </c>
      <c r="F455" s="41">
        <f t="shared" si="60"/>
        <v>309999.99999999895</v>
      </c>
      <c r="G455" s="42">
        <f t="shared" si="55"/>
        <v>376.59722222222103</v>
      </c>
      <c r="H455" s="42">
        <f t="shared" si="56"/>
        <v>350.62499999999886</v>
      </c>
      <c r="I455" s="42">
        <f t="shared" si="61"/>
        <v>1666.6666666666667</v>
      </c>
      <c r="J455" s="41">
        <f t="shared" si="57"/>
        <v>2043.2638888888878</v>
      </c>
      <c r="K455" s="41">
        <f t="shared" si="62"/>
        <v>1667.0926041666667</v>
      </c>
      <c r="L455" s="23">
        <f t="shared" si="58"/>
        <v>1</v>
      </c>
      <c r="M455" s="41">
        <f>SUM(G$401:G455)-SUM(H$401:H455)</f>
        <v>1601.2499999999673</v>
      </c>
      <c r="N455" s="23"/>
      <c r="O455" s="23"/>
      <c r="P455" s="23"/>
      <c r="Q455" s="23"/>
    </row>
    <row r="456" spans="4:17" hidden="1" x14ac:dyDescent="0.25">
      <c r="D456" s="41" t="str">
        <f t="shared" si="54"/>
        <v/>
      </c>
      <c r="E456" s="23">
        <f t="shared" si="59"/>
        <v>55</v>
      </c>
      <c r="F456" s="41">
        <f t="shared" si="60"/>
        <v>308333.33333333227</v>
      </c>
      <c r="G456" s="42">
        <f t="shared" si="55"/>
        <v>374.58333333333212</v>
      </c>
      <c r="H456" s="42">
        <f t="shared" si="56"/>
        <v>348.74999999999886</v>
      </c>
      <c r="I456" s="42">
        <f t="shared" si="61"/>
        <v>1666.6666666666667</v>
      </c>
      <c r="J456" s="41">
        <f t="shared" si="57"/>
        <v>2041.2499999999989</v>
      </c>
      <c r="K456" s="41">
        <f t="shared" si="62"/>
        <v>1667.0903385416668</v>
      </c>
      <c r="L456" s="23">
        <f t="shared" si="58"/>
        <v>1</v>
      </c>
      <c r="M456" s="41">
        <f>SUM(G$401:G456)-SUM(H$401:H456)</f>
        <v>1627.0833333332994</v>
      </c>
      <c r="N456" s="23"/>
      <c r="O456" s="23"/>
      <c r="P456" s="23"/>
      <c r="Q456" s="23"/>
    </row>
    <row r="457" spans="4:17" hidden="1" x14ac:dyDescent="0.25">
      <c r="D457" s="41" t="str">
        <f t="shared" si="54"/>
        <v/>
      </c>
      <c r="E457" s="23">
        <f t="shared" si="59"/>
        <v>56</v>
      </c>
      <c r="F457" s="41">
        <f t="shared" si="60"/>
        <v>306666.66666666558</v>
      </c>
      <c r="G457" s="42">
        <f t="shared" si="55"/>
        <v>372.56944444444321</v>
      </c>
      <c r="H457" s="42">
        <f t="shared" si="56"/>
        <v>346.87499999999886</v>
      </c>
      <c r="I457" s="42">
        <f t="shared" si="61"/>
        <v>1666.6666666666667</v>
      </c>
      <c r="J457" s="41">
        <f t="shared" si="57"/>
        <v>2039.2361111111099</v>
      </c>
      <c r="K457" s="41">
        <f t="shared" si="62"/>
        <v>1667.0880729166668</v>
      </c>
      <c r="L457" s="23">
        <f t="shared" si="58"/>
        <v>1</v>
      </c>
      <c r="M457" s="41">
        <f>SUM(G$401:G457)-SUM(H$401:H457)</f>
        <v>1652.777777777741</v>
      </c>
      <c r="N457" s="23"/>
      <c r="O457" s="23"/>
      <c r="P457" s="23"/>
      <c r="Q457" s="23"/>
    </row>
    <row r="458" spans="4:17" hidden="1" x14ac:dyDescent="0.25">
      <c r="D458" s="41" t="str">
        <f t="shared" si="54"/>
        <v/>
      </c>
      <c r="E458" s="23">
        <f t="shared" si="59"/>
        <v>57</v>
      </c>
      <c r="F458" s="41">
        <f t="shared" si="60"/>
        <v>304999.99999999889</v>
      </c>
      <c r="G458" s="42">
        <f t="shared" si="55"/>
        <v>370.55555555555429</v>
      </c>
      <c r="H458" s="42">
        <f t="shared" si="56"/>
        <v>344.99999999999881</v>
      </c>
      <c r="I458" s="42">
        <f t="shared" si="61"/>
        <v>1666.6666666666667</v>
      </c>
      <c r="J458" s="41">
        <f t="shared" si="57"/>
        <v>2037.222222222221</v>
      </c>
      <c r="K458" s="41">
        <f t="shared" si="62"/>
        <v>1667.0858072916667</v>
      </c>
      <c r="L458" s="23">
        <f t="shared" si="58"/>
        <v>1</v>
      </c>
      <c r="M458" s="41">
        <f>SUM(G$401:G458)-SUM(H$401:H458)</f>
        <v>1678.3333333332957</v>
      </c>
      <c r="N458" s="23"/>
      <c r="O458" s="23"/>
      <c r="P458" s="23"/>
      <c r="Q458" s="23"/>
    </row>
    <row r="459" spans="4:17" hidden="1" x14ac:dyDescent="0.25">
      <c r="D459" s="41" t="str">
        <f t="shared" si="54"/>
        <v/>
      </c>
      <c r="E459" s="23">
        <f t="shared" si="59"/>
        <v>58</v>
      </c>
      <c r="F459" s="41">
        <f t="shared" si="60"/>
        <v>303333.33333333221</v>
      </c>
      <c r="G459" s="42">
        <f t="shared" si="55"/>
        <v>368.54166666666538</v>
      </c>
      <c r="H459" s="42">
        <f t="shared" si="56"/>
        <v>343.12499999999881</v>
      </c>
      <c r="I459" s="42">
        <f t="shared" si="61"/>
        <v>1666.6666666666667</v>
      </c>
      <c r="J459" s="41">
        <f t="shared" si="57"/>
        <v>2035.2083333333321</v>
      </c>
      <c r="K459" s="41">
        <f t="shared" si="62"/>
        <v>1667.0835416666666</v>
      </c>
      <c r="L459" s="23">
        <f t="shared" si="58"/>
        <v>1</v>
      </c>
      <c r="M459" s="41">
        <f>SUM(G$401:G459)-SUM(H$401:H459)</f>
        <v>1703.74999999996</v>
      </c>
      <c r="N459" s="23"/>
      <c r="O459" s="23"/>
      <c r="P459" s="23"/>
      <c r="Q459" s="23"/>
    </row>
    <row r="460" spans="4:17" hidden="1" x14ac:dyDescent="0.25">
      <c r="D460" s="41" t="str">
        <f t="shared" si="54"/>
        <v/>
      </c>
      <c r="E460" s="23">
        <f t="shared" si="59"/>
        <v>59</v>
      </c>
      <c r="F460" s="41">
        <f t="shared" si="60"/>
        <v>301666.66666666552</v>
      </c>
      <c r="G460" s="42">
        <f t="shared" si="55"/>
        <v>366.52777777777646</v>
      </c>
      <c r="H460" s="42">
        <f t="shared" si="56"/>
        <v>341.24999999999881</v>
      </c>
      <c r="I460" s="42">
        <f t="shared" si="61"/>
        <v>1666.6666666666667</v>
      </c>
      <c r="J460" s="41">
        <f t="shared" si="57"/>
        <v>2033.1944444444432</v>
      </c>
      <c r="K460" s="41">
        <f t="shared" si="62"/>
        <v>1667.0812760416668</v>
      </c>
      <c r="L460" s="23">
        <f t="shared" si="58"/>
        <v>1</v>
      </c>
      <c r="M460" s="41">
        <f>SUM(G$401:G460)-SUM(H$401:H460)</f>
        <v>1729.0277777777374</v>
      </c>
      <c r="N460" s="23"/>
      <c r="O460" s="23"/>
      <c r="P460" s="23"/>
      <c r="Q460" s="23"/>
    </row>
    <row r="461" spans="4:17" hidden="1" x14ac:dyDescent="0.25">
      <c r="D461" s="41" t="str">
        <f t="shared" si="54"/>
        <v/>
      </c>
      <c r="E461" s="23">
        <f t="shared" si="59"/>
        <v>60</v>
      </c>
      <c r="F461" s="41">
        <f t="shared" si="60"/>
        <v>299999.99999999884</v>
      </c>
      <c r="G461" s="42">
        <f t="shared" si="55"/>
        <v>364.51388888888755</v>
      </c>
      <c r="H461" s="42">
        <f t="shared" si="56"/>
        <v>339.37499999999875</v>
      </c>
      <c r="I461" s="42">
        <f t="shared" si="61"/>
        <v>1666.6666666666667</v>
      </c>
      <c r="J461" s="41">
        <f t="shared" si="57"/>
        <v>2031.1805555555543</v>
      </c>
      <c r="K461" s="41">
        <f t="shared" si="62"/>
        <v>1667.0790104166667</v>
      </c>
      <c r="L461" s="23">
        <f t="shared" si="58"/>
        <v>1</v>
      </c>
      <c r="M461" s="41">
        <f>SUM(G$401:G461)-SUM(H$401:H461)</f>
        <v>1754.1666666666242</v>
      </c>
      <c r="N461" s="23"/>
      <c r="O461" s="23"/>
      <c r="P461" s="23"/>
      <c r="Q461" s="23"/>
    </row>
    <row r="462" spans="4:17" hidden="1" x14ac:dyDescent="0.25">
      <c r="D462" s="41" t="str">
        <f t="shared" si="54"/>
        <v/>
      </c>
      <c r="E462" s="23">
        <f t="shared" si="59"/>
        <v>61</v>
      </c>
      <c r="F462" s="41">
        <f t="shared" si="60"/>
        <v>298333.33333333215</v>
      </c>
      <c r="G462" s="42">
        <f t="shared" si="55"/>
        <v>362.49999999999864</v>
      </c>
      <c r="H462" s="42">
        <f t="shared" si="56"/>
        <v>337.49999999999869</v>
      </c>
      <c r="I462" s="42">
        <f t="shared" si="61"/>
        <v>1666.6666666666667</v>
      </c>
      <c r="J462" s="41">
        <f t="shared" si="57"/>
        <v>2029.1666666666654</v>
      </c>
      <c r="K462" s="41">
        <f t="shared" si="62"/>
        <v>1667.0767447916667</v>
      </c>
      <c r="L462" s="23">
        <f t="shared" si="58"/>
        <v>1</v>
      </c>
      <c r="M462" s="41">
        <f>SUM(G$401:G462)-SUM(H$401:H462)</f>
        <v>1779.1666666666242</v>
      </c>
      <c r="N462" s="23"/>
      <c r="O462" s="23"/>
      <c r="P462" s="23"/>
      <c r="Q462" s="23"/>
    </row>
    <row r="463" spans="4:17" hidden="1" x14ac:dyDescent="0.25">
      <c r="D463" s="41" t="str">
        <f t="shared" si="54"/>
        <v/>
      </c>
      <c r="E463" s="23">
        <f t="shared" si="59"/>
        <v>62</v>
      </c>
      <c r="F463" s="41">
        <f t="shared" si="60"/>
        <v>296666.66666666546</v>
      </c>
      <c r="G463" s="42">
        <f t="shared" si="55"/>
        <v>360.48611111110972</v>
      </c>
      <c r="H463" s="42">
        <f t="shared" si="56"/>
        <v>335.62499999999869</v>
      </c>
      <c r="I463" s="42">
        <f t="shared" si="61"/>
        <v>1666.6666666666667</v>
      </c>
      <c r="J463" s="41">
        <f t="shared" si="57"/>
        <v>2027.1527777777765</v>
      </c>
      <c r="K463" s="41">
        <f t="shared" si="62"/>
        <v>1667.0744791666668</v>
      </c>
      <c r="L463" s="23">
        <f t="shared" si="58"/>
        <v>1</v>
      </c>
      <c r="M463" s="41">
        <f>SUM(G$401:G463)-SUM(H$401:H463)</f>
        <v>1804.0277777777337</v>
      </c>
      <c r="N463" s="23"/>
      <c r="O463" s="23"/>
      <c r="P463" s="23"/>
      <c r="Q463" s="23"/>
    </row>
    <row r="464" spans="4:17" hidden="1" x14ac:dyDescent="0.25">
      <c r="D464" s="41" t="str">
        <f t="shared" si="54"/>
        <v/>
      </c>
      <c r="E464" s="23">
        <f t="shared" si="59"/>
        <v>63</v>
      </c>
      <c r="F464" s="41">
        <f t="shared" si="60"/>
        <v>294999.99999999878</v>
      </c>
      <c r="G464" s="42">
        <f t="shared" si="55"/>
        <v>358.47222222222081</v>
      </c>
      <c r="H464" s="42">
        <f t="shared" si="56"/>
        <v>333.74999999999869</v>
      </c>
      <c r="I464" s="42">
        <f t="shared" si="61"/>
        <v>1666.6666666666667</v>
      </c>
      <c r="J464" s="41">
        <f t="shared" si="57"/>
        <v>2025.1388888888875</v>
      </c>
      <c r="K464" s="41">
        <f t="shared" si="62"/>
        <v>1667.0722135416668</v>
      </c>
      <c r="L464" s="23">
        <f t="shared" si="58"/>
        <v>1</v>
      </c>
      <c r="M464" s="41">
        <f>SUM(G$401:G464)-SUM(H$401:H464)</f>
        <v>1828.7499999999563</v>
      </c>
      <c r="N464" s="23"/>
      <c r="O464" s="23"/>
      <c r="P464" s="23"/>
      <c r="Q464" s="23"/>
    </row>
    <row r="465" spans="4:17" hidden="1" x14ac:dyDescent="0.25">
      <c r="D465" s="41" t="str">
        <f t="shared" si="54"/>
        <v/>
      </c>
      <c r="E465" s="23">
        <f t="shared" si="59"/>
        <v>64</v>
      </c>
      <c r="F465" s="41">
        <f t="shared" si="60"/>
        <v>293333.33333333209</v>
      </c>
      <c r="G465" s="42">
        <f t="shared" si="55"/>
        <v>356.45833333333189</v>
      </c>
      <c r="H465" s="42">
        <f t="shared" si="56"/>
        <v>331.87499999999869</v>
      </c>
      <c r="I465" s="42">
        <f t="shared" si="61"/>
        <v>1666.6666666666667</v>
      </c>
      <c r="J465" s="41">
        <f t="shared" si="57"/>
        <v>2023.1249999999986</v>
      </c>
      <c r="K465" s="41">
        <f t="shared" si="62"/>
        <v>1667.0699479166667</v>
      </c>
      <c r="L465" s="23">
        <f t="shared" si="58"/>
        <v>1</v>
      </c>
      <c r="M465" s="41">
        <f>SUM(G$401:G465)-SUM(H$401:H465)</f>
        <v>1853.3333333332885</v>
      </c>
      <c r="N465" s="23"/>
      <c r="O465" s="23"/>
      <c r="P465" s="23"/>
      <c r="Q465" s="23"/>
    </row>
    <row r="466" spans="4:17" hidden="1" x14ac:dyDescent="0.25">
      <c r="D466" s="41" t="str">
        <f t="shared" ref="D466:D529" si="63">IF(E466=$F$13*$B$12,M466,"")</f>
        <v/>
      </c>
      <c r="E466" s="23">
        <f t="shared" si="59"/>
        <v>65</v>
      </c>
      <c r="F466" s="41">
        <f t="shared" si="60"/>
        <v>291666.66666666541</v>
      </c>
      <c r="G466" s="42">
        <f t="shared" ref="G466:G529" si="64">IF($E466="","",$F465*$F$16/$B$12)</f>
        <v>354.44444444444298</v>
      </c>
      <c r="H466" s="42">
        <f t="shared" ref="H466:H529" si="65">IF($E466="","",$F465*$B$19/$B$12)</f>
        <v>329.99999999999864</v>
      </c>
      <c r="I466" s="42">
        <f t="shared" si="61"/>
        <v>1666.6666666666667</v>
      </c>
      <c r="J466" s="41">
        <f t="shared" ref="J466:J529" si="66">IF($E466="","",IF($L466=0,$F465*$F$16/$B$12,F465*$F$16/$B$12+$B$405))</f>
        <v>2021.1111111111097</v>
      </c>
      <c r="K466" s="41">
        <f t="shared" si="62"/>
        <v>1667.0676822916666</v>
      </c>
      <c r="L466" s="23">
        <f t="shared" ref="L466:L529" si="67">IF(E466=$F$15,1,0+L465)</f>
        <v>1</v>
      </c>
      <c r="M466" s="41">
        <f>SUM(G$401:G466)-SUM(H$401:H466)</f>
        <v>1877.7777777777301</v>
      </c>
      <c r="N466" s="23"/>
      <c r="O466" s="23"/>
      <c r="P466" s="23"/>
      <c r="Q466" s="23"/>
    </row>
    <row r="467" spans="4:17" hidden="1" x14ac:dyDescent="0.25">
      <c r="D467" s="41" t="str">
        <f t="shared" si="63"/>
        <v/>
      </c>
      <c r="E467" s="23">
        <f t="shared" ref="E467:E530" si="68">IF(E466="","",IF(E466+1&lt;=$B$10,E466+1,""))</f>
        <v>66</v>
      </c>
      <c r="F467" s="41">
        <f t="shared" ref="F467:F530" si="69">IF(E467="","",F466-I467)</f>
        <v>289999.99999999872</v>
      </c>
      <c r="G467" s="42">
        <f t="shared" si="64"/>
        <v>352.43055555555406</v>
      </c>
      <c r="H467" s="42">
        <f t="shared" si="65"/>
        <v>328.12499999999864</v>
      </c>
      <c r="I467" s="42">
        <f t="shared" ref="I467:I530" si="70">IF(E467="","",J467-G467)</f>
        <v>1666.6666666666667</v>
      </c>
      <c r="J467" s="41">
        <f t="shared" si="66"/>
        <v>2019.0972222222208</v>
      </c>
      <c r="K467" s="41">
        <f t="shared" ref="K467:K530" si="71">IF($E467="","",IF($L467=0,$F466*$B$19/$B$12,G466*$B$19/$B$12+$B$405))</f>
        <v>1667.0654166666668</v>
      </c>
      <c r="L467" s="23">
        <f t="shared" si="67"/>
        <v>1</v>
      </c>
      <c r="M467" s="41">
        <f>SUM(G$401:G467)-SUM(H$401:H467)</f>
        <v>1902.0833333332848</v>
      </c>
      <c r="N467" s="23"/>
      <c r="O467" s="23"/>
      <c r="P467" s="23"/>
      <c r="Q467" s="23"/>
    </row>
    <row r="468" spans="4:17" hidden="1" x14ac:dyDescent="0.25">
      <c r="D468" s="41" t="str">
        <f t="shared" si="63"/>
        <v/>
      </c>
      <c r="E468" s="23">
        <f t="shared" si="68"/>
        <v>67</v>
      </c>
      <c r="F468" s="41">
        <f t="shared" si="69"/>
        <v>288333.33333333203</v>
      </c>
      <c r="G468" s="42">
        <f t="shared" si="64"/>
        <v>350.41666666666515</v>
      </c>
      <c r="H468" s="42">
        <f t="shared" si="65"/>
        <v>326.24999999999858</v>
      </c>
      <c r="I468" s="42">
        <f t="shared" si="70"/>
        <v>1666.6666666666667</v>
      </c>
      <c r="J468" s="41">
        <f t="shared" si="66"/>
        <v>2017.0833333333319</v>
      </c>
      <c r="K468" s="41">
        <f t="shared" si="71"/>
        <v>1667.0631510416667</v>
      </c>
      <c r="L468" s="23">
        <f t="shared" si="67"/>
        <v>1</v>
      </c>
      <c r="M468" s="41">
        <f>SUM(G$401:G468)-SUM(H$401:H468)</f>
        <v>1926.2499999999491</v>
      </c>
      <c r="N468" s="23"/>
      <c r="O468" s="23"/>
      <c r="P468" s="23"/>
      <c r="Q468" s="23"/>
    </row>
    <row r="469" spans="4:17" hidden="1" x14ac:dyDescent="0.25">
      <c r="D469" s="41" t="str">
        <f t="shared" si="63"/>
        <v/>
      </c>
      <c r="E469" s="23">
        <f t="shared" si="68"/>
        <v>68</v>
      </c>
      <c r="F469" s="41">
        <f t="shared" si="69"/>
        <v>286666.66666666535</v>
      </c>
      <c r="G469" s="42">
        <f t="shared" si="64"/>
        <v>348.40277777777624</v>
      </c>
      <c r="H469" s="42">
        <f t="shared" si="65"/>
        <v>324.37499999999858</v>
      </c>
      <c r="I469" s="42">
        <f t="shared" si="70"/>
        <v>1666.6666666666667</v>
      </c>
      <c r="J469" s="41">
        <f t="shared" si="66"/>
        <v>2015.069444444443</v>
      </c>
      <c r="K469" s="41">
        <f t="shared" si="71"/>
        <v>1667.0608854166667</v>
      </c>
      <c r="L469" s="23">
        <f t="shared" si="67"/>
        <v>1</v>
      </c>
      <c r="M469" s="41">
        <f>SUM(G$401:G469)-SUM(H$401:H469)</f>
        <v>1950.2777777777264</v>
      </c>
      <c r="N469" s="23"/>
      <c r="O469" s="23"/>
      <c r="P469" s="23"/>
      <c r="Q469" s="23"/>
    </row>
    <row r="470" spans="4:17" hidden="1" x14ac:dyDescent="0.25">
      <c r="D470" s="41" t="str">
        <f t="shared" si="63"/>
        <v/>
      </c>
      <c r="E470" s="23">
        <f t="shared" si="68"/>
        <v>69</v>
      </c>
      <c r="F470" s="41">
        <f t="shared" si="69"/>
        <v>284999.99999999866</v>
      </c>
      <c r="G470" s="42">
        <f t="shared" si="64"/>
        <v>346.38888888888732</v>
      </c>
      <c r="H470" s="42">
        <f t="shared" si="65"/>
        <v>322.49999999999858</v>
      </c>
      <c r="I470" s="42">
        <f t="shared" si="70"/>
        <v>1666.6666666666667</v>
      </c>
      <c r="J470" s="41">
        <f t="shared" si="66"/>
        <v>2013.0555555555541</v>
      </c>
      <c r="K470" s="41">
        <f t="shared" si="71"/>
        <v>1667.0586197916668</v>
      </c>
      <c r="L470" s="23">
        <f t="shared" si="67"/>
        <v>1</v>
      </c>
      <c r="M470" s="41">
        <f>SUM(G$401:G470)-SUM(H$401:H470)</f>
        <v>1974.1666666666133</v>
      </c>
      <c r="N470" s="23"/>
      <c r="O470" s="23"/>
      <c r="P470" s="23"/>
      <c r="Q470" s="23"/>
    </row>
    <row r="471" spans="4:17" hidden="1" x14ac:dyDescent="0.25">
      <c r="D471" s="41" t="str">
        <f t="shared" si="63"/>
        <v/>
      </c>
      <c r="E471" s="23">
        <f t="shared" si="68"/>
        <v>70</v>
      </c>
      <c r="F471" s="41">
        <f t="shared" si="69"/>
        <v>283333.33333333198</v>
      </c>
      <c r="G471" s="42">
        <f t="shared" si="64"/>
        <v>344.37499999999841</v>
      </c>
      <c r="H471" s="42">
        <f t="shared" si="65"/>
        <v>320.62499999999852</v>
      </c>
      <c r="I471" s="42">
        <f t="shared" si="70"/>
        <v>1666.6666666666667</v>
      </c>
      <c r="J471" s="41">
        <f t="shared" si="66"/>
        <v>2011.0416666666652</v>
      </c>
      <c r="K471" s="41">
        <f t="shared" si="71"/>
        <v>1667.0563541666668</v>
      </c>
      <c r="L471" s="23">
        <f t="shared" si="67"/>
        <v>1</v>
      </c>
      <c r="M471" s="41">
        <f>SUM(G$401:G471)-SUM(H$401:H471)</f>
        <v>1997.9166666666133</v>
      </c>
      <c r="N471" s="23"/>
      <c r="O471" s="23"/>
      <c r="P471" s="23"/>
      <c r="Q471" s="23"/>
    </row>
    <row r="472" spans="4:17" hidden="1" x14ac:dyDescent="0.25">
      <c r="D472" s="41" t="str">
        <f t="shared" si="63"/>
        <v/>
      </c>
      <c r="E472" s="23">
        <f t="shared" si="68"/>
        <v>71</v>
      </c>
      <c r="F472" s="41">
        <f t="shared" si="69"/>
        <v>281666.66666666529</v>
      </c>
      <c r="G472" s="42">
        <f t="shared" si="64"/>
        <v>342.36111111110949</v>
      </c>
      <c r="H472" s="42">
        <f t="shared" si="65"/>
        <v>318.74999999999852</v>
      </c>
      <c r="I472" s="42">
        <f t="shared" si="70"/>
        <v>1666.6666666666667</v>
      </c>
      <c r="J472" s="41">
        <f t="shared" si="66"/>
        <v>2009.0277777777762</v>
      </c>
      <c r="K472" s="41">
        <f t="shared" si="71"/>
        <v>1667.0540885416667</v>
      </c>
      <c r="L472" s="23">
        <f t="shared" si="67"/>
        <v>1</v>
      </c>
      <c r="M472" s="41">
        <f>SUM(G$401:G472)-SUM(H$401:H472)</f>
        <v>2021.5277777777228</v>
      </c>
      <c r="N472" s="23"/>
      <c r="O472" s="23"/>
      <c r="P472" s="23"/>
      <c r="Q472" s="23"/>
    </row>
    <row r="473" spans="4:17" hidden="1" x14ac:dyDescent="0.25">
      <c r="D473" s="41" t="str">
        <f t="shared" si="63"/>
        <v/>
      </c>
      <c r="E473" s="23">
        <f t="shared" si="68"/>
        <v>72</v>
      </c>
      <c r="F473" s="41">
        <f t="shared" si="69"/>
        <v>279999.9999999986</v>
      </c>
      <c r="G473" s="42">
        <f t="shared" si="64"/>
        <v>340.34722222222058</v>
      </c>
      <c r="H473" s="42">
        <f t="shared" si="65"/>
        <v>316.87499999999847</v>
      </c>
      <c r="I473" s="42">
        <f t="shared" si="70"/>
        <v>1666.6666666666667</v>
      </c>
      <c r="J473" s="41">
        <f t="shared" si="66"/>
        <v>2007.0138888888873</v>
      </c>
      <c r="K473" s="41">
        <f t="shared" si="71"/>
        <v>1667.0518229166667</v>
      </c>
      <c r="L473" s="23">
        <f t="shared" si="67"/>
        <v>1</v>
      </c>
      <c r="M473" s="41">
        <f>SUM(G$401:G473)-SUM(H$401:H473)</f>
        <v>2044.9999999999418</v>
      </c>
      <c r="N473" s="23"/>
      <c r="O473" s="23"/>
      <c r="P473" s="23"/>
      <c r="Q473" s="23"/>
    </row>
    <row r="474" spans="4:17" hidden="1" x14ac:dyDescent="0.25">
      <c r="D474" s="41" t="str">
        <f t="shared" si="63"/>
        <v/>
      </c>
      <c r="E474" s="23">
        <f t="shared" si="68"/>
        <v>73</v>
      </c>
      <c r="F474" s="41">
        <f t="shared" si="69"/>
        <v>278333.33333333192</v>
      </c>
      <c r="G474" s="42">
        <f t="shared" si="64"/>
        <v>338.33333333333167</v>
      </c>
      <c r="H474" s="42">
        <f t="shared" si="65"/>
        <v>314.99999999999847</v>
      </c>
      <c r="I474" s="42">
        <f t="shared" si="70"/>
        <v>1666.6666666666667</v>
      </c>
      <c r="J474" s="41">
        <f t="shared" si="66"/>
        <v>2004.9999999999984</v>
      </c>
      <c r="K474" s="41">
        <f t="shared" si="71"/>
        <v>1667.0495572916668</v>
      </c>
      <c r="L474" s="23">
        <f t="shared" si="67"/>
        <v>1</v>
      </c>
      <c r="M474" s="41">
        <f>SUM(G$401:G474)-SUM(H$401:H474)</f>
        <v>2068.3333333332739</v>
      </c>
      <c r="N474" s="23"/>
      <c r="O474" s="23"/>
      <c r="P474" s="23"/>
      <c r="Q474" s="23"/>
    </row>
    <row r="475" spans="4:17" hidden="1" x14ac:dyDescent="0.25">
      <c r="D475" s="41" t="str">
        <f t="shared" si="63"/>
        <v/>
      </c>
      <c r="E475" s="23">
        <f t="shared" si="68"/>
        <v>74</v>
      </c>
      <c r="F475" s="41">
        <f t="shared" si="69"/>
        <v>276666.66666666523</v>
      </c>
      <c r="G475" s="42">
        <f t="shared" si="64"/>
        <v>336.31944444444275</v>
      </c>
      <c r="H475" s="42">
        <f t="shared" si="65"/>
        <v>313.12499999999847</v>
      </c>
      <c r="I475" s="42">
        <f t="shared" si="70"/>
        <v>1666.6666666666667</v>
      </c>
      <c r="J475" s="41">
        <f t="shared" si="66"/>
        <v>2002.9861111111095</v>
      </c>
      <c r="K475" s="41">
        <f t="shared" si="71"/>
        <v>1667.0472916666668</v>
      </c>
      <c r="L475" s="23">
        <f t="shared" si="67"/>
        <v>1</v>
      </c>
      <c r="M475" s="41">
        <f>SUM(G$401:G475)-SUM(H$401:H475)</f>
        <v>2091.5277777777155</v>
      </c>
      <c r="N475" s="23"/>
      <c r="O475" s="23"/>
      <c r="P475" s="23"/>
      <c r="Q475" s="23"/>
    </row>
    <row r="476" spans="4:17" hidden="1" x14ac:dyDescent="0.25">
      <c r="D476" s="41" t="str">
        <f t="shared" si="63"/>
        <v/>
      </c>
      <c r="E476" s="23">
        <f t="shared" si="68"/>
        <v>75</v>
      </c>
      <c r="F476" s="41">
        <f t="shared" si="69"/>
        <v>274999.99999999854</v>
      </c>
      <c r="G476" s="42">
        <f t="shared" si="64"/>
        <v>334.30555555555384</v>
      </c>
      <c r="H476" s="42">
        <f t="shared" si="65"/>
        <v>311.24999999999841</v>
      </c>
      <c r="I476" s="42">
        <f t="shared" si="70"/>
        <v>1666.6666666666667</v>
      </c>
      <c r="J476" s="41">
        <f t="shared" si="66"/>
        <v>2000.9722222222206</v>
      </c>
      <c r="K476" s="41">
        <f t="shared" si="71"/>
        <v>1667.0450260416667</v>
      </c>
      <c r="L476" s="23">
        <f t="shared" si="67"/>
        <v>1</v>
      </c>
      <c r="M476" s="41">
        <f>SUM(G$401:G476)-SUM(H$401:H476)</f>
        <v>2114.5833333332703</v>
      </c>
      <c r="N476" s="23"/>
      <c r="O476" s="23"/>
      <c r="P476" s="23"/>
      <c r="Q476" s="23"/>
    </row>
    <row r="477" spans="4:17" hidden="1" x14ac:dyDescent="0.25">
      <c r="D477" s="41" t="str">
        <f t="shared" si="63"/>
        <v/>
      </c>
      <c r="E477" s="23">
        <f t="shared" si="68"/>
        <v>76</v>
      </c>
      <c r="F477" s="41">
        <f t="shared" si="69"/>
        <v>273333.33333333186</v>
      </c>
      <c r="G477" s="42">
        <f t="shared" si="64"/>
        <v>332.29166666666492</v>
      </c>
      <c r="H477" s="42">
        <f t="shared" si="65"/>
        <v>309.37499999999841</v>
      </c>
      <c r="I477" s="42">
        <f t="shared" si="70"/>
        <v>1666.6666666666667</v>
      </c>
      <c r="J477" s="41">
        <f t="shared" si="66"/>
        <v>1998.9583333333317</v>
      </c>
      <c r="K477" s="41">
        <f t="shared" si="71"/>
        <v>1667.0427604166669</v>
      </c>
      <c r="L477" s="23">
        <f t="shared" si="67"/>
        <v>1</v>
      </c>
      <c r="M477" s="41">
        <f>SUM(G$401:G477)-SUM(H$401:H477)</f>
        <v>2137.4999999999345</v>
      </c>
      <c r="N477" s="23"/>
      <c r="O477" s="23"/>
      <c r="P477" s="23"/>
      <c r="Q477" s="23"/>
    </row>
    <row r="478" spans="4:17" hidden="1" x14ac:dyDescent="0.25">
      <c r="D478" s="41" t="str">
        <f t="shared" si="63"/>
        <v/>
      </c>
      <c r="E478" s="23">
        <f t="shared" si="68"/>
        <v>77</v>
      </c>
      <c r="F478" s="41">
        <f t="shared" si="69"/>
        <v>271666.66666666517</v>
      </c>
      <c r="G478" s="42">
        <f t="shared" si="64"/>
        <v>330.27777777777601</v>
      </c>
      <c r="H478" s="42">
        <f t="shared" si="65"/>
        <v>307.49999999999835</v>
      </c>
      <c r="I478" s="42">
        <f t="shared" si="70"/>
        <v>1666.6666666666667</v>
      </c>
      <c r="J478" s="41">
        <f t="shared" si="66"/>
        <v>1996.9444444444428</v>
      </c>
      <c r="K478" s="41">
        <f t="shared" si="71"/>
        <v>1667.0404947916668</v>
      </c>
      <c r="L478" s="23">
        <f t="shared" si="67"/>
        <v>1</v>
      </c>
      <c r="M478" s="41">
        <f>SUM(G$401:G478)-SUM(H$401:H478)</f>
        <v>2160.2777777777119</v>
      </c>
      <c r="N478" s="23"/>
      <c r="O478" s="23"/>
      <c r="P478" s="23"/>
      <c r="Q478" s="23"/>
    </row>
    <row r="479" spans="4:17" hidden="1" x14ac:dyDescent="0.25">
      <c r="D479" s="41" t="str">
        <f t="shared" si="63"/>
        <v/>
      </c>
      <c r="E479" s="23">
        <f t="shared" si="68"/>
        <v>78</v>
      </c>
      <c r="F479" s="41">
        <f t="shared" si="69"/>
        <v>269999.99999999849</v>
      </c>
      <c r="G479" s="42">
        <f t="shared" si="64"/>
        <v>328.2638888888871</v>
      </c>
      <c r="H479" s="42">
        <f t="shared" si="65"/>
        <v>305.62499999999835</v>
      </c>
      <c r="I479" s="42">
        <f t="shared" si="70"/>
        <v>1666.6666666666667</v>
      </c>
      <c r="J479" s="41">
        <f t="shared" si="66"/>
        <v>1994.9305555555538</v>
      </c>
      <c r="K479" s="41">
        <f t="shared" si="71"/>
        <v>1667.0382291666667</v>
      </c>
      <c r="L479" s="23">
        <f t="shared" si="67"/>
        <v>1</v>
      </c>
      <c r="M479" s="41">
        <f>SUM(G$401:G479)-SUM(H$401:H479)</f>
        <v>2182.9166666665988</v>
      </c>
      <c r="N479" s="23"/>
      <c r="O479" s="23"/>
      <c r="P479" s="23"/>
      <c r="Q479" s="23"/>
    </row>
    <row r="480" spans="4:17" hidden="1" x14ac:dyDescent="0.25">
      <c r="D480" s="41" t="str">
        <f t="shared" si="63"/>
        <v/>
      </c>
      <c r="E480" s="23">
        <f t="shared" si="68"/>
        <v>79</v>
      </c>
      <c r="F480" s="41">
        <f t="shared" si="69"/>
        <v>268333.3333333318</v>
      </c>
      <c r="G480" s="42">
        <f t="shared" si="64"/>
        <v>326.24999999999818</v>
      </c>
      <c r="H480" s="42">
        <f t="shared" si="65"/>
        <v>303.74999999999835</v>
      </c>
      <c r="I480" s="42">
        <f t="shared" si="70"/>
        <v>1666.6666666666667</v>
      </c>
      <c r="J480" s="41">
        <f t="shared" si="66"/>
        <v>1992.9166666666649</v>
      </c>
      <c r="K480" s="41">
        <f t="shared" si="71"/>
        <v>1667.0359635416667</v>
      </c>
      <c r="L480" s="23">
        <f t="shared" si="67"/>
        <v>1</v>
      </c>
      <c r="M480" s="41">
        <f>SUM(G$401:G480)-SUM(H$401:H480)</f>
        <v>2205.4166666665988</v>
      </c>
      <c r="N480" s="23"/>
      <c r="O480" s="23"/>
      <c r="P480" s="23"/>
      <c r="Q480" s="23"/>
    </row>
    <row r="481" spans="4:17" hidden="1" x14ac:dyDescent="0.25">
      <c r="D481" s="41" t="str">
        <f t="shared" si="63"/>
        <v/>
      </c>
      <c r="E481" s="23">
        <f t="shared" si="68"/>
        <v>80</v>
      </c>
      <c r="F481" s="41">
        <f t="shared" si="69"/>
        <v>266666.66666666511</v>
      </c>
      <c r="G481" s="42">
        <f t="shared" si="64"/>
        <v>324.23611111110927</v>
      </c>
      <c r="H481" s="42">
        <f t="shared" si="65"/>
        <v>301.87499999999829</v>
      </c>
      <c r="I481" s="42">
        <f t="shared" si="70"/>
        <v>1666.6666666666667</v>
      </c>
      <c r="J481" s="41">
        <f t="shared" si="66"/>
        <v>1990.902777777776</v>
      </c>
      <c r="K481" s="41">
        <f t="shared" si="71"/>
        <v>1667.0336979166668</v>
      </c>
      <c r="L481" s="23">
        <f t="shared" si="67"/>
        <v>1</v>
      </c>
      <c r="M481" s="41">
        <f>SUM(G$401:G481)-SUM(H$401:H481)</f>
        <v>2227.7777777777083</v>
      </c>
      <c r="N481" s="23"/>
      <c r="O481" s="23"/>
      <c r="P481" s="23"/>
      <c r="Q481" s="23"/>
    </row>
    <row r="482" spans="4:17" hidden="1" x14ac:dyDescent="0.25">
      <c r="D482" s="41" t="str">
        <f t="shared" si="63"/>
        <v/>
      </c>
      <c r="E482" s="23">
        <f t="shared" si="68"/>
        <v>81</v>
      </c>
      <c r="F482" s="41">
        <f t="shared" si="69"/>
        <v>264999.99999999843</v>
      </c>
      <c r="G482" s="42">
        <f t="shared" si="64"/>
        <v>322.22222222222035</v>
      </c>
      <c r="H482" s="42">
        <f t="shared" si="65"/>
        <v>299.99999999999829</v>
      </c>
      <c r="I482" s="42">
        <f t="shared" si="70"/>
        <v>1666.6666666666667</v>
      </c>
      <c r="J482" s="41">
        <f t="shared" si="66"/>
        <v>1988.8888888888871</v>
      </c>
      <c r="K482" s="41">
        <f t="shared" si="71"/>
        <v>1667.0314322916668</v>
      </c>
      <c r="L482" s="23">
        <f t="shared" si="67"/>
        <v>1</v>
      </c>
      <c r="M482" s="41">
        <f>SUM(G$401:G482)-SUM(H$401:H482)</f>
        <v>2249.9999999999272</v>
      </c>
      <c r="N482" s="23"/>
      <c r="O482" s="23"/>
      <c r="P482" s="23"/>
      <c r="Q482" s="23"/>
    </row>
    <row r="483" spans="4:17" hidden="1" x14ac:dyDescent="0.25">
      <c r="D483" s="41" t="str">
        <f t="shared" si="63"/>
        <v/>
      </c>
      <c r="E483" s="23">
        <f t="shared" si="68"/>
        <v>82</v>
      </c>
      <c r="F483" s="41">
        <f t="shared" si="69"/>
        <v>263333.33333333174</v>
      </c>
      <c r="G483" s="42">
        <f t="shared" si="64"/>
        <v>320.20833333333144</v>
      </c>
      <c r="H483" s="42">
        <f t="shared" si="65"/>
        <v>298.12499999999824</v>
      </c>
      <c r="I483" s="42">
        <f t="shared" si="70"/>
        <v>1666.6666666666667</v>
      </c>
      <c r="J483" s="41">
        <f t="shared" si="66"/>
        <v>1986.8749999999982</v>
      </c>
      <c r="K483" s="41">
        <f t="shared" si="71"/>
        <v>1667.0291666666667</v>
      </c>
      <c r="L483" s="23">
        <f t="shared" si="67"/>
        <v>1</v>
      </c>
      <c r="M483" s="41">
        <f>SUM(G$401:G483)-SUM(H$401:H483)</f>
        <v>2272.0833333332557</v>
      </c>
      <c r="N483" s="23"/>
      <c r="O483" s="23"/>
      <c r="P483" s="23"/>
      <c r="Q483" s="23"/>
    </row>
    <row r="484" spans="4:17" hidden="1" x14ac:dyDescent="0.25">
      <c r="D484" s="41" t="str">
        <f t="shared" si="63"/>
        <v/>
      </c>
      <c r="E484" s="23">
        <f t="shared" si="68"/>
        <v>83</v>
      </c>
      <c r="F484" s="41">
        <f t="shared" si="69"/>
        <v>261666.66666666509</v>
      </c>
      <c r="G484" s="42">
        <f t="shared" si="64"/>
        <v>318.19444444444252</v>
      </c>
      <c r="H484" s="42">
        <f t="shared" si="65"/>
        <v>296.24999999999824</v>
      </c>
      <c r="I484" s="42">
        <f t="shared" si="70"/>
        <v>1666.6666666666667</v>
      </c>
      <c r="J484" s="41">
        <f t="shared" si="66"/>
        <v>1984.8611111111093</v>
      </c>
      <c r="K484" s="41">
        <f t="shared" si="71"/>
        <v>1667.0269010416666</v>
      </c>
      <c r="L484" s="23">
        <f t="shared" si="67"/>
        <v>1</v>
      </c>
      <c r="M484" s="41">
        <f>SUM(G$401:G484)-SUM(H$401:H484)</f>
        <v>2294.027777777701</v>
      </c>
      <c r="N484" s="23"/>
      <c r="O484" s="23"/>
      <c r="P484" s="23"/>
      <c r="Q484" s="23"/>
    </row>
    <row r="485" spans="4:17" hidden="1" x14ac:dyDescent="0.25">
      <c r="D485" s="41" t="str">
        <f t="shared" si="63"/>
        <v/>
      </c>
      <c r="E485" s="23">
        <f t="shared" si="68"/>
        <v>84</v>
      </c>
      <c r="F485" s="41">
        <f t="shared" si="69"/>
        <v>259999.99999999843</v>
      </c>
      <c r="G485" s="42">
        <f t="shared" si="64"/>
        <v>316.18055555555367</v>
      </c>
      <c r="H485" s="42">
        <f t="shared" si="65"/>
        <v>294.37499999999824</v>
      </c>
      <c r="I485" s="42">
        <f t="shared" si="70"/>
        <v>1666.6666666666667</v>
      </c>
      <c r="J485" s="41">
        <f t="shared" si="66"/>
        <v>1982.8472222222204</v>
      </c>
      <c r="K485" s="41">
        <f t="shared" si="71"/>
        <v>1667.0246354166668</v>
      </c>
      <c r="L485" s="23">
        <f t="shared" si="67"/>
        <v>1</v>
      </c>
      <c r="M485" s="41">
        <f>SUM(G$401:G485)-SUM(H$401:H485)</f>
        <v>2315.8333333332557</v>
      </c>
      <c r="N485" s="23"/>
      <c r="O485" s="23"/>
      <c r="P485" s="23"/>
      <c r="Q485" s="23"/>
    </row>
    <row r="486" spans="4:17" hidden="1" x14ac:dyDescent="0.25">
      <c r="D486" s="41" t="str">
        <f t="shared" si="63"/>
        <v/>
      </c>
      <c r="E486" s="23">
        <f t="shared" si="68"/>
        <v>85</v>
      </c>
      <c r="F486" s="41">
        <f t="shared" si="69"/>
        <v>258333.33333333177</v>
      </c>
      <c r="G486" s="42">
        <f t="shared" si="64"/>
        <v>314.16666666666475</v>
      </c>
      <c r="H486" s="42">
        <f t="shared" si="65"/>
        <v>292.49999999999824</v>
      </c>
      <c r="I486" s="42">
        <f t="shared" si="70"/>
        <v>1666.6666666666667</v>
      </c>
      <c r="J486" s="41">
        <f t="shared" si="66"/>
        <v>1980.8333333333314</v>
      </c>
      <c r="K486" s="41">
        <f t="shared" si="71"/>
        <v>1667.0223697916667</v>
      </c>
      <c r="L486" s="23">
        <f t="shared" si="67"/>
        <v>1</v>
      </c>
      <c r="M486" s="41">
        <f>SUM(G$401:G486)-SUM(H$401:H486)</f>
        <v>2337.49999999992</v>
      </c>
      <c r="N486" s="23"/>
      <c r="O486" s="23"/>
      <c r="P486" s="23"/>
      <c r="Q486" s="23"/>
    </row>
    <row r="487" spans="4:17" hidden="1" x14ac:dyDescent="0.25">
      <c r="D487" s="41" t="str">
        <f t="shared" si="63"/>
        <v/>
      </c>
      <c r="E487" s="23">
        <f t="shared" si="68"/>
        <v>86</v>
      </c>
      <c r="F487" s="41">
        <f t="shared" si="69"/>
        <v>256666.66666666511</v>
      </c>
      <c r="G487" s="42">
        <f t="shared" si="64"/>
        <v>312.1527777777759</v>
      </c>
      <c r="H487" s="42">
        <f t="shared" si="65"/>
        <v>290.62499999999829</v>
      </c>
      <c r="I487" s="42">
        <f t="shared" si="70"/>
        <v>1666.6666666666665</v>
      </c>
      <c r="J487" s="41">
        <f t="shared" si="66"/>
        <v>1978.8194444444425</v>
      </c>
      <c r="K487" s="41">
        <f t="shared" si="71"/>
        <v>1667.0201041666667</v>
      </c>
      <c r="L487" s="23">
        <f t="shared" si="67"/>
        <v>1</v>
      </c>
      <c r="M487" s="41">
        <f>SUM(G$401:G487)-SUM(H$401:H487)</f>
        <v>2359.0277777776937</v>
      </c>
      <c r="N487" s="23"/>
      <c r="O487" s="23"/>
      <c r="P487" s="23"/>
      <c r="Q487" s="23"/>
    </row>
    <row r="488" spans="4:17" hidden="1" x14ac:dyDescent="0.25">
      <c r="D488" s="41" t="str">
        <f t="shared" si="63"/>
        <v/>
      </c>
      <c r="E488" s="23">
        <f t="shared" si="68"/>
        <v>87</v>
      </c>
      <c r="F488" s="41">
        <f t="shared" si="69"/>
        <v>254999.99999999846</v>
      </c>
      <c r="G488" s="42">
        <f t="shared" si="64"/>
        <v>310.13888888888704</v>
      </c>
      <c r="H488" s="42">
        <f t="shared" si="65"/>
        <v>288.74999999999829</v>
      </c>
      <c r="I488" s="42">
        <f t="shared" si="70"/>
        <v>1666.6666666666667</v>
      </c>
      <c r="J488" s="41">
        <f t="shared" si="66"/>
        <v>1976.8055555555538</v>
      </c>
      <c r="K488" s="41">
        <f t="shared" si="71"/>
        <v>1667.0178385416668</v>
      </c>
      <c r="L488" s="23">
        <f t="shared" si="67"/>
        <v>1</v>
      </c>
      <c r="M488" s="41">
        <f>SUM(G$401:G488)-SUM(H$401:H488)</f>
        <v>2380.4166666665842</v>
      </c>
      <c r="N488" s="23"/>
      <c r="O488" s="23"/>
      <c r="P488" s="23"/>
      <c r="Q488" s="23"/>
    </row>
    <row r="489" spans="4:17" hidden="1" x14ac:dyDescent="0.25">
      <c r="D489" s="41" t="str">
        <f t="shared" si="63"/>
        <v/>
      </c>
      <c r="E489" s="23">
        <f t="shared" si="68"/>
        <v>88</v>
      </c>
      <c r="F489" s="41">
        <f t="shared" si="69"/>
        <v>253333.3333333318</v>
      </c>
      <c r="G489" s="42">
        <f t="shared" si="64"/>
        <v>308.12499999999812</v>
      </c>
      <c r="H489" s="42">
        <f t="shared" si="65"/>
        <v>286.87499999999829</v>
      </c>
      <c r="I489" s="42">
        <f t="shared" si="70"/>
        <v>1666.6666666666667</v>
      </c>
      <c r="J489" s="41">
        <f t="shared" si="66"/>
        <v>1974.7916666666649</v>
      </c>
      <c r="K489" s="41">
        <f t="shared" si="71"/>
        <v>1667.0155729166668</v>
      </c>
      <c r="L489" s="23">
        <f t="shared" si="67"/>
        <v>1</v>
      </c>
      <c r="M489" s="41">
        <f>SUM(G$401:G489)-SUM(H$401:H489)</f>
        <v>2401.6666666665842</v>
      </c>
      <c r="N489" s="23"/>
      <c r="O489" s="23"/>
      <c r="P489" s="23"/>
      <c r="Q489" s="23"/>
    </row>
    <row r="490" spans="4:17" hidden="1" x14ac:dyDescent="0.25">
      <c r="D490" s="41" t="str">
        <f t="shared" si="63"/>
        <v/>
      </c>
      <c r="E490" s="23">
        <f t="shared" si="68"/>
        <v>89</v>
      </c>
      <c r="F490" s="41">
        <f t="shared" si="69"/>
        <v>251666.66666666514</v>
      </c>
      <c r="G490" s="42">
        <f t="shared" si="64"/>
        <v>306.11111111110927</v>
      </c>
      <c r="H490" s="42">
        <f t="shared" si="65"/>
        <v>284.99999999999829</v>
      </c>
      <c r="I490" s="42">
        <f t="shared" si="70"/>
        <v>1666.6666666666667</v>
      </c>
      <c r="J490" s="41">
        <f t="shared" si="66"/>
        <v>1972.777777777776</v>
      </c>
      <c r="K490" s="41">
        <f t="shared" si="71"/>
        <v>1667.0133072916667</v>
      </c>
      <c r="L490" s="23">
        <f t="shared" si="67"/>
        <v>1</v>
      </c>
      <c r="M490" s="41">
        <f>SUM(G$401:G490)-SUM(H$401:H490)</f>
        <v>2422.7777777776937</v>
      </c>
      <c r="N490" s="23"/>
      <c r="O490" s="23"/>
      <c r="P490" s="23"/>
      <c r="Q490" s="23"/>
    </row>
    <row r="491" spans="4:17" hidden="1" x14ac:dyDescent="0.25">
      <c r="D491" s="41" t="str">
        <f t="shared" si="63"/>
        <v/>
      </c>
      <c r="E491" s="23">
        <f t="shared" si="68"/>
        <v>90</v>
      </c>
      <c r="F491" s="41">
        <f t="shared" si="69"/>
        <v>249999.99999999849</v>
      </c>
      <c r="G491" s="42">
        <f t="shared" si="64"/>
        <v>304.09722222222041</v>
      </c>
      <c r="H491" s="42">
        <f t="shared" si="65"/>
        <v>283.12499999999835</v>
      </c>
      <c r="I491" s="42">
        <f t="shared" si="70"/>
        <v>1666.6666666666667</v>
      </c>
      <c r="J491" s="41">
        <f t="shared" si="66"/>
        <v>1970.7638888888871</v>
      </c>
      <c r="K491" s="41">
        <f t="shared" si="71"/>
        <v>1667.0110416666666</v>
      </c>
      <c r="L491" s="23">
        <f t="shared" si="67"/>
        <v>1</v>
      </c>
      <c r="M491" s="41">
        <f>SUM(G$401:G491)-SUM(H$401:H491)</f>
        <v>2443.7499999999127</v>
      </c>
      <c r="N491" s="23"/>
      <c r="O491" s="23"/>
      <c r="P491" s="23"/>
      <c r="Q491" s="23"/>
    </row>
    <row r="492" spans="4:17" hidden="1" x14ac:dyDescent="0.25">
      <c r="D492" s="41" t="str">
        <f t="shared" si="63"/>
        <v/>
      </c>
      <c r="E492" s="23">
        <f t="shared" si="68"/>
        <v>91</v>
      </c>
      <c r="F492" s="41">
        <f t="shared" si="69"/>
        <v>248333.33333333183</v>
      </c>
      <c r="G492" s="42">
        <f t="shared" si="64"/>
        <v>302.0833333333315</v>
      </c>
      <c r="H492" s="42">
        <f t="shared" si="65"/>
        <v>281.24999999999835</v>
      </c>
      <c r="I492" s="42">
        <f t="shared" si="70"/>
        <v>1666.6666666666667</v>
      </c>
      <c r="J492" s="41">
        <f t="shared" si="66"/>
        <v>1968.7499999999982</v>
      </c>
      <c r="K492" s="41">
        <f t="shared" si="71"/>
        <v>1667.0087760416668</v>
      </c>
      <c r="L492" s="23">
        <f t="shared" si="67"/>
        <v>1</v>
      </c>
      <c r="M492" s="41">
        <f>SUM(G$401:G492)-SUM(H$401:H492)</f>
        <v>2464.5833333332412</v>
      </c>
      <c r="N492" s="23"/>
      <c r="O492" s="23"/>
      <c r="P492" s="23"/>
      <c r="Q492" s="23"/>
    </row>
    <row r="493" spans="4:17" hidden="1" x14ac:dyDescent="0.25">
      <c r="D493" s="41" t="str">
        <f t="shared" si="63"/>
        <v/>
      </c>
      <c r="E493" s="23">
        <f t="shared" si="68"/>
        <v>92</v>
      </c>
      <c r="F493" s="41">
        <f t="shared" si="69"/>
        <v>246666.66666666517</v>
      </c>
      <c r="G493" s="42">
        <f t="shared" si="64"/>
        <v>300.06944444444264</v>
      </c>
      <c r="H493" s="42">
        <f t="shared" si="65"/>
        <v>279.37499999999835</v>
      </c>
      <c r="I493" s="42">
        <f t="shared" si="70"/>
        <v>1666.666666666667</v>
      </c>
      <c r="J493" s="41">
        <f t="shared" si="66"/>
        <v>1966.7361111111095</v>
      </c>
      <c r="K493" s="41">
        <f t="shared" si="71"/>
        <v>1667.0065104166667</v>
      </c>
      <c r="L493" s="23">
        <f t="shared" si="67"/>
        <v>1</v>
      </c>
      <c r="M493" s="41">
        <f>SUM(G$401:G493)-SUM(H$401:H493)</f>
        <v>2485.2777777776864</v>
      </c>
      <c r="N493" s="23"/>
      <c r="O493" s="23"/>
      <c r="P493" s="23"/>
      <c r="Q493" s="23"/>
    </row>
    <row r="494" spans="4:17" hidden="1" x14ac:dyDescent="0.25">
      <c r="D494" s="41" t="str">
        <f t="shared" si="63"/>
        <v/>
      </c>
      <c r="E494" s="23">
        <f t="shared" si="68"/>
        <v>93</v>
      </c>
      <c r="F494" s="41">
        <f t="shared" si="69"/>
        <v>244999.99999999852</v>
      </c>
      <c r="G494" s="42">
        <f t="shared" si="64"/>
        <v>298.05555555555378</v>
      </c>
      <c r="H494" s="42">
        <f t="shared" si="65"/>
        <v>277.49999999999835</v>
      </c>
      <c r="I494" s="42">
        <f t="shared" si="70"/>
        <v>1666.6666666666667</v>
      </c>
      <c r="J494" s="41">
        <f t="shared" si="66"/>
        <v>1964.7222222222206</v>
      </c>
      <c r="K494" s="41">
        <f t="shared" si="71"/>
        <v>1667.0042447916667</v>
      </c>
      <c r="L494" s="23">
        <f t="shared" si="67"/>
        <v>1</v>
      </c>
      <c r="M494" s="41">
        <f>SUM(G$401:G494)-SUM(H$401:H494)</f>
        <v>2505.8333333332412</v>
      </c>
      <c r="N494" s="23"/>
      <c r="O494" s="23"/>
      <c r="P494" s="23"/>
      <c r="Q494" s="23"/>
    </row>
    <row r="495" spans="4:17" hidden="1" x14ac:dyDescent="0.25">
      <c r="D495" s="41" t="str">
        <f t="shared" si="63"/>
        <v/>
      </c>
      <c r="E495" s="23">
        <f t="shared" si="68"/>
        <v>94</v>
      </c>
      <c r="F495" s="41">
        <f t="shared" si="69"/>
        <v>243333.33333333186</v>
      </c>
      <c r="G495" s="42">
        <f t="shared" si="64"/>
        <v>296.04166666666487</v>
      </c>
      <c r="H495" s="42">
        <f t="shared" si="65"/>
        <v>275.62499999999835</v>
      </c>
      <c r="I495" s="42">
        <f t="shared" si="70"/>
        <v>1666.6666666666667</v>
      </c>
      <c r="J495" s="41">
        <f t="shared" si="66"/>
        <v>1962.7083333333317</v>
      </c>
      <c r="K495" s="41">
        <f t="shared" si="71"/>
        <v>1667.0019791666668</v>
      </c>
      <c r="L495" s="23">
        <f t="shared" si="67"/>
        <v>1</v>
      </c>
      <c r="M495" s="41">
        <f>SUM(G$401:G495)-SUM(H$401:H495)</f>
        <v>2526.2499999999054</v>
      </c>
      <c r="N495" s="23"/>
      <c r="O495" s="23"/>
      <c r="P495" s="23"/>
      <c r="Q495" s="23"/>
    </row>
    <row r="496" spans="4:17" hidden="1" x14ac:dyDescent="0.25">
      <c r="D496" s="41" t="str">
        <f t="shared" si="63"/>
        <v/>
      </c>
      <c r="E496" s="23">
        <f t="shared" si="68"/>
        <v>95</v>
      </c>
      <c r="F496" s="41">
        <f t="shared" si="69"/>
        <v>241666.6666666652</v>
      </c>
      <c r="G496" s="42">
        <f t="shared" si="64"/>
        <v>294.02777777777601</v>
      </c>
      <c r="H496" s="42">
        <f t="shared" si="65"/>
        <v>273.74999999999835</v>
      </c>
      <c r="I496" s="42">
        <f t="shared" si="70"/>
        <v>1666.6666666666667</v>
      </c>
      <c r="J496" s="41">
        <f t="shared" si="66"/>
        <v>1960.6944444444428</v>
      </c>
      <c r="K496" s="41">
        <f t="shared" si="71"/>
        <v>1666.9997135416668</v>
      </c>
      <c r="L496" s="23">
        <f t="shared" si="67"/>
        <v>1</v>
      </c>
      <c r="M496" s="41">
        <f>SUM(G$401:G496)-SUM(H$401:H496)</f>
        <v>2546.5277777776791</v>
      </c>
      <c r="N496" s="23"/>
      <c r="O496" s="23"/>
      <c r="P496" s="23"/>
      <c r="Q496" s="23"/>
    </row>
    <row r="497" spans="4:17" hidden="1" x14ac:dyDescent="0.25">
      <c r="D497" s="41" t="str">
        <f t="shared" si="63"/>
        <v/>
      </c>
      <c r="E497" s="23">
        <f t="shared" si="68"/>
        <v>96</v>
      </c>
      <c r="F497" s="41">
        <f t="shared" si="69"/>
        <v>239999.99999999854</v>
      </c>
      <c r="G497" s="42">
        <f t="shared" si="64"/>
        <v>292.01388888888715</v>
      </c>
      <c r="H497" s="42">
        <f t="shared" si="65"/>
        <v>271.87499999999835</v>
      </c>
      <c r="I497" s="42">
        <f t="shared" si="70"/>
        <v>1666.6666666666667</v>
      </c>
      <c r="J497" s="41">
        <f t="shared" si="66"/>
        <v>1958.6805555555538</v>
      </c>
      <c r="K497" s="41">
        <f t="shared" si="71"/>
        <v>1666.9974479166667</v>
      </c>
      <c r="L497" s="23">
        <f t="shared" si="67"/>
        <v>1</v>
      </c>
      <c r="M497" s="41">
        <f>SUM(G$401:G497)-SUM(H$401:H497)</f>
        <v>2566.6666666665697</v>
      </c>
      <c r="N497" s="23"/>
      <c r="O497" s="23"/>
      <c r="P497" s="23"/>
      <c r="Q497" s="23"/>
    </row>
    <row r="498" spans="4:17" hidden="1" x14ac:dyDescent="0.25">
      <c r="D498" s="41" t="str">
        <f t="shared" si="63"/>
        <v/>
      </c>
      <c r="E498" s="23">
        <f t="shared" si="68"/>
        <v>97</v>
      </c>
      <c r="F498" s="41">
        <f t="shared" si="69"/>
        <v>238333.33333333189</v>
      </c>
      <c r="G498" s="42">
        <f t="shared" si="64"/>
        <v>289.99999999999824</v>
      </c>
      <c r="H498" s="42">
        <f t="shared" si="65"/>
        <v>269.99999999999841</v>
      </c>
      <c r="I498" s="42">
        <f t="shared" si="70"/>
        <v>1666.6666666666667</v>
      </c>
      <c r="J498" s="41">
        <f t="shared" si="66"/>
        <v>1956.6666666666649</v>
      </c>
      <c r="K498" s="41">
        <f t="shared" si="71"/>
        <v>1666.9951822916667</v>
      </c>
      <c r="L498" s="23">
        <f t="shared" si="67"/>
        <v>1</v>
      </c>
      <c r="M498" s="41">
        <f>SUM(G$401:G498)-SUM(H$401:H498)</f>
        <v>2586.6666666665697</v>
      </c>
      <c r="N498" s="23"/>
      <c r="O498" s="23"/>
      <c r="P498" s="23"/>
      <c r="Q498" s="23"/>
    </row>
    <row r="499" spans="4:17" hidden="1" x14ac:dyDescent="0.25">
      <c r="D499" s="41" t="str">
        <f t="shared" si="63"/>
        <v/>
      </c>
      <c r="E499" s="23">
        <f t="shared" si="68"/>
        <v>98</v>
      </c>
      <c r="F499" s="41">
        <f t="shared" si="69"/>
        <v>236666.66666666523</v>
      </c>
      <c r="G499" s="42">
        <f t="shared" si="64"/>
        <v>287.98611111110938</v>
      </c>
      <c r="H499" s="42">
        <f t="shared" si="65"/>
        <v>268.12499999999841</v>
      </c>
      <c r="I499" s="42">
        <f t="shared" si="70"/>
        <v>1666.6666666666665</v>
      </c>
      <c r="J499" s="41">
        <f t="shared" si="66"/>
        <v>1954.652777777776</v>
      </c>
      <c r="K499" s="41">
        <f t="shared" si="71"/>
        <v>1666.9929166666668</v>
      </c>
      <c r="L499" s="23">
        <f t="shared" si="67"/>
        <v>1</v>
      </c>
      <c r="M499" s="41">
        <f>SUM(G$401:G499)-SUM(H$401:H499)</f>
        <v>2606.5277777776791</v>
      </c>
      <c r="N499" s="23"/>
      <c r="O499" s="23"/>
      <c r="P499" s="23"/>
      <c r="Q499" s="23"/>
    </row>
    <row r="500" spans="4:17" hidden="1" x14ac:dyDescent="0.25">
      <c r="D500" s="41" t="str">
        <f t="shared" si="63"/>
        <v/>
      </c>
      <c r="E500" s="23">
        <f t="shared" si="68"/>
        <v>99</v>
      </c>
      <c r="F500" s="41">
        <f t="shared" si="69"/>
        <v>234999.99999999857</v>
      </c>
      <c r="G500" s="42">
        <f t="shared" si="64"/>
        <v>285.97222222222052</v>
      </c>
      <c r="H500" s="42">
        <f t="shared" si="65"/>
        <v>266.24999999999841</v>
      </c>
      <c r="I500" s="42">
        <f t="shared" si="70"/>
        <v>1666.6666666666667</v>
      </c>
      <c r="J500" s="41">
        <f t="shared" si="66"/>
        <v>1952.6388888888873</v>
      </c>
      <c r="K500" s="41">
        <f t="shared" si="71"/>
        <v>1666.9906510416668</v>
      </c>
      <c r="L500" s="23">
        <f t="shared" si="67"/>
        <v>1</v>
      </c>
      <c r="M500" s="41">
        <f>SUM(G$401:G500)-SUM(H$401:H500)</f>
        <v>2626.2499999998981</v>
      </c>
      <c r="N500" s="23"/>
      <c r="O500" s="23"/>
      <c r="P500" s="23"/>
      <c r="Q500" s="23"/>
    </row>
    <row r="501" spans="4:17" hidden="1" x14ac:dyDescent="0.25">
      <c r="D501" s="41" t="str">
        <f t="shared" si="63"/>
        <v/>
      </c>
      <c r="E501" s="23">
        <f t="shared" si="68"/>
        <v>100</v>
      </c>
      <c r="F501" s="41">
        <f t="shared" si="69"/>
        <v>233333.33333333192</v>
      </c>
      <c r="G501" s="42">
        <f t="shared" si="64"/>
        <v>283.95833333333161</v>
      </c>
      <c r="H501" s="42">
        <f t="shared" si="65"/>
        <v>264.37499999999841</v>
      </c>
      <c r="I501" s="42">
        <f t="shared" si="70"/>
        <v>1666.6666666666667</v>
      </c>
      <c r="J501" s="41">
        <f t="shared" si="66"/>
        <v>1950.6249999999984</v>
      </c>
      <c r="K501" s="41">
        <f t="shared" si="71"/>
        <v>1666.9883854166667</v>
      </c>
      <c r="L501" s="23">
        <f t="shared" si="67"/>
        <v>1</v>
      </c>
      <c r="M501" s="41">
        <f>SUM(G$401:G501)-SUM(H$401:H501)</f>
        <v>2645.8333333332266</v>
      </c>
      <c r="N501" s="23"/>
      <c r="O501" s="23"/>
      <c r="P501" s="23"/>
      <c r="Q501" s="23"/>
    </row>
    <row r="502" spans="4:17" hidden="1" x14ac:dyDescent="0.25">
      <c r="D502" s="41" t="str">
        <f t="shared" si="63"/>
        <v/>
      </c>
      <c r="E502" s="23">
        <f t="shared" si="68"/>
        <v>101</v>
      </c>
      <c r="F502" s="41">
        <f t="shared" si="69"/>
        <v>231666.66666666526</v>
      </c>
      <c r="G502" s="42">
        <f t="shared" si="64"/>
        <v>281.94444444444275</v>
      </c>
      <c r="H502" s="42">
        <f t="shared" si="65"/>
        <v>262.49999999999847</v>
      </c>
      <c r="I502" s="42">
        <f t="shared" si="70"/>
        <v>1666.6666666666667</v>
      </c>
      <c r="J502" s="41">
        <f t="shared" si="66"/>
        <v>1948.6111111111095</v>
      </c>
      <c r="K502" s="41">
        <f t="shared" si="71"/>
        <v>1666.9861197916669</v>
      </c>
      <c r="L502" s="23">
        <f t="shared" si="67"/>
        <v>1</v>
      </c>
      <c r="M502" s="41">
        <f>SUM(G$401:G502)-SUM(H$401:H502)</f>
        <v>2665.2777777776719</v>
      </c>
      <c r="N502" s="23"/>
      <c r="O502" s="23"/>
      <c r="P502" s="23"/>
      <c r="Q502" s="23"/>
    </row>
    <row r="503" spans="4:17" hidden="1" x14ac:dyDescent="0.25">
      <c r="D503" s="41" t="str">
        <f t="shared" si="63"/>
        <v/>
      </c>
      <c r="E503" s="23">
        <f t="shared" si="68"/>
        <v>102</v>
      </c>
      <c r="F503" s="41">
        <f t="shared" si="69"/>
        <v>229999.9999999986</v>
      </c>
      <c r="G503" s="42">
        <f t="shared" si="64"/>
        <v>279.93055555555389</v>
      </c>
      <c r="H503" s="42">
        <f t="shared" si="65"/>
        <v>260.62499999999847</v>
      </c>
      <c r="I503" s="42">
        <f t="shared" si="70"/>
        <v>1666.6666666666667</v>
      </c>
      <c r="J503" s="41">
        <f t="shared" si="66"/>
        <v>1946.5972222222206</v>
      </c>
      <c r="K503" s="41">
        <f t="shared" si="71"/>
        <v>1666.9838541666668</v>
      </c>
      <c r="L503" s="23">
        <f t="shared" si="67"/>
        <v>1</v>
      </c>
      <c r="M503" s="41">
        <f>SUM(G$401:G503)-SUM(H$401:H503)</f>
        <v>2684.5833333332266</v>
      </c>
      <c r="N503" s="23"/>
      <c r="O503" s="23"/>
      <c r="P503" s="23"/>
      <c r="Q503" s="23"/>
    </row>
    <row r="504" spans="4:17" hidden="1" x14ac:dyDescent="0.25">
      <c r="D504" s="41" t="str">
        <f t="shared" si="63"/>
        <v/>
      </c>
      <c r="E504" s="23">
        <f t="shared" si="68"/>
        <v>103</v>
      </c>
      <c r="F504" s="41">
        <f t="shared" si="69"/>
        <v>228333.33333333195</v>
      </c>
      <c r="G504" s="42">
        <f t="shared" si="64"/>
        <v>277.91666666666498</v>
      </c>
      <c r="H504" s="42">
        <f t="shared" si="65"/>
        <v>258.74999999999847</v>
      </c>
      <c r="I504" s="42">
        <f t="shared" si="70"/>
        <v>1666.6666666666667</v>
      </c>
      <c r="J504" s="41">
        <f t="shared" si="66"/>
        <v>1944.5833333333317</v>
      </c>
      <c r="K504" s="41">
        <f t="shared" si="71"/>
        <v>1666.9815885416667</v>
      </c>
      <c r="L504" s="23">
        <f t="shared" si="67"/>
        <v>1</v>
      </c>
      <c r="M504" s="41">
        <f>SUM(G$401:G504)-SUM(H$401:H504)</f>
        <v>2703.7499999998909</v>
      </c>
      <c r="N504" s="23"/>
      <c r="O504" s="23"/>
      <c r="P504" s="23"/>
      <c r="Q504" s="23"/>
    </row>
    <row r="505" spans="4:17" hidden="1" x14ac:dyDescent="0.25">
      <c r="D505" s="41" t="str">
        <f t="shared" si="63"/>
        <v/>
      </c>
      <c r="E505" s="23">
        <f t="shared" si="68"/>
        <v>104</v>
      </c>
      <c r="F505" s="41">
        <f t="shared" si="69"/>
        <v>226666.66666666529</v>
      </c>
      <c r="G505" s="42">
        <f t="shared" si="64"/>
        <v>275.90277777777612</v>
      </c>
      <c r="H505" s="42">
        <f t="shared" si="65"/>
        <v>256.87499999999847</v>
      </c>
      <c r="I505" s="42">
        <f t="shared" si="70"/>
        <v>1666.666666666667</v>
      </c>
      <c r="J505" s="41">
        <f t="shared" si="66"/>
        <v>1942.569444444443</v>
      </c>
      <c r="K505" s="41">
        <f t="shared" si="71"/>
        <v>1666.9793229166667</v>
      </c>
      <c r="L505" s="23">
        <f t="shared" si="67"/>
        <v>1</v>
      </c>
      <c r="M505" s="41">
        <f>SUM(G$401:G505)-SUM(H$401:H505)</f>
        <v>2722.7777777776646</v>
      </c>
      <c r="N505" s="23"/>
      <c r="O505" s="23"/>
      <c r="P505" s="23"/>
      <c r="Q505" s="23"/>
    </row>
    <row r="506" spans="4:17" hidden="1" x14ac:dyDescent="0.25">
      <c r="D506" s="41" t="str">
        <f t="shared" si="63"/>
        <v/>
      </c>
      <c r="E506" s="23">
        <f t="shared" si="68"/>
        <v>105</v>
      </c>
      <c r="F506" s="41">
        <f t="shared" si="69"/>
        <v>224999.99999999863</v>
      </c>
      <c r="G506" s="42">
        <f t="shared" si="64"/>
        <v>273.88888888888727</v>
      </c>
      <c r="H506" s="42">
        <f t="shared" si="65"/>
        <v>254.99999999999849</v>
      </c>
      <c r="I506" s="42">
        <f t="shared" si="70"/>
        <v>1666.6666666666667</v>
      </c>
      <c r="J506" s="41">
        <f t="shared" si="66"/>
        <v>1940.5555555555541</v>
      </c>
      <c r="K506" s="41">
        <f t="shared" si="71"/>
        <v>1666.9770572916668</v>
      </c>
      <c r="L506" s="23">
        <f t="shared" si="67"/>
        <v>1</v>
      </c>
      <c r="M506" s="41">
        <f>SUM(G$401:G506)-SUM(H$401:H506)</f>
        <v>2741.6666666665551</v>
      </c>
      <c r="N506" s="23"/>
      <c r="O506" s="23"/>
      <c r="P506" s="23"/>
      <c r="Q506" s="23"/>
    </row>
    <row r="507" spans="4:17" hidden="1" x14ac:dyDescent="0.25">
      <c r="D507" s="41" t="str">
        <f t="shared" si="63"/>
        <v/>
      </c>
      <c r="E507" s="23">
        <f t="shared" si="68"/>
        <v>106</v>
      </c>
      <c r="F507" s="41">
        <f t="shared" si="69"/>
        <v>223333.33333333198</v>
      </c>
      <c r="G507" s="42">
        <f t="shared" si="64"/>
        <v>271.87499999999835</v>
      </c>
      <c r="H507" s="42">
        <f t="shared" si="65"/>
        <v>253.12499999999849</v>
      </c>
      <c r="I507" s="42">
        <f t="shared" si="70"/>
        <v>1666.6666666666667</v>
      </c>
      <c r="J507" s="41">
        <f t="shared" si="66"/>
        <v>1938.5416666666652</v>
      </c>
      <c r="K507" s="41">
        <f t="shared" si="71"/>
        <v>1666.9747916666668</v>
      </c>
      <c r="L507" s="23">
        <f t="shared" si="67"/>
        <v>1</v>
      </c>
      <c r="M507" s="41">
        <f>SUM(G$401:G507)-SUM(H$401:H507)</f>
        <v>2760.4166666665551</v>
      </c>
      <c r="N507" s="23"/>
      <c r="O507" s="23"/>
      <c r="P507" s="23"/>
      <c r="Q507" s="23"/>
    </row>
    <row r="508" spans="4:17" hidden="1" x14ac:dyDescent="0.25">
      <c r="D508" s="41" t="str">
        <f t="shared" si="63"/>
        <v/>
      </c>
      <c r="E508" s="23">
        <f t="shared" si="68"/>
        <v>107</v>
      </c>
      <c r="F508" s="41">
        <f t="shared" si="69"/>
        <v>221666.66666666532</v>
      </c>
      <c r="G508" s="42">
        <f t="shared" si="64"/>
        <v>269.86111111110949</v>
      </c>
      <c r="H508" s="42">
        <f t="shared" si="65"/>
        <v>251.24999999999849</v>
      </c>
      <c r="I508" s="42">
        <f t="shared" si="70"/>
        <v>1666.6666666666667</v>
      </c>
      <c r="J508" s="41">
        <f t="shared" si="66"/>
        <v>1936.5277777777762</v>
      </c>
      <c r="K508" s="41">
        <f t="shared" si="71"/>
        <v>1666.9725260416667</v>
      </c>
      <c r="L508" s="23">
        <f t="shared" si="67"/>
        <v>1</v>
      </c>
      <c r="M508" s="41">
        <f>SUM(G$401:G508)-SUM(H$401:H508)</f>
        <v>2779.0277777776646</v>
      </c>
      <c r="N508" s="23"/>
      <c r="O508" s="23"/>
      <c r="P508" s="23"/>
      <c r="Q508" s="23"/>
    </row>
    <row r="509" spans="4:17" hidden="1" x14ac:dyDescent="0.25">
      <c r="D509" s="41" t="str">
        <f t="shared" si="63"/>
        <v/>
      </c>
      <c r="E509" s="23">
        <f t="shared" si="68"/>
        <v>108</v>
      </c>
      <c r="F509" s="41">
        <f t="shared" si="69"/>
        <v>219999.99999999866</v>
      </c>
      <c r="G509" s="42">
        <f t="shared" si="64"/>
        <v>267.84722222222064</v>
      </c>
      <c r="H509" s="42">
        <f t="shared" si="65"/>
        <v>249.37499999999852</v>
      </c>
      <c r="I509" s="42">
        <f t="shared" si="70"/>
        <v>1666.6666666666667</v>
      </c>
      <c r="J509" s="41">
        <f t="shared" si="66"/>
        <v>1934.5138888888873</v>
      </c>
      <c r="K509" s="41">
        <f t="shared" si="71"/>
        <v>1666.9702604166666</v>
      </c>
      <c r="L509" s="23">
        <f t="shared" si="67"/>
        <v>1</v>
      </c>
      <c r="M509" s="41">
        <f>SUM(G$401:G509)-SUM(H$401:H509)</f>
        <v>2797.4999999998836</v>
      </c>
      <c r="N509" s="23"/>
      <c r="O509" s="23"/>
      <c r="P509" s="23"/>
      <c r="Q509" s="23"/>
    </row>
    <row r="510" spans="4:17" hidden="1" x14ac:dyDescent="0.25">
      <c r="D510" s="41" t="str">
        <f t="shared" si="63"/>
        <v/>
      </c>
      <c r="E510" s="23">
        <f t="shared" si="68"/>
        <v>109</v>
      </c>
      <c r="F510" s="41">
        <f t="shared" si="69"/>
        <v>218333.333333332</v>
      </c>
      <c r="G510" s="42">
        <f t="shared" si="64"/>
        <v>265.83333333333172</v>
      </c>
      <c r="H510" s="42">
        <f t="shared" si="65"/>
        <v>247.49999999999852</v>
      </c>
      <c r="I510" s="42">
        <f t="shared" si="70"/>
        <v>1666.6666666666667</v>
      </c>
      <c r="J510" s="41">
        <f t="shared" si="66"/>
        <v>1932.4999999999984</v>
      </c>
      <c r="K510" s="41">
        <f t="shared" si="71"/>
        <v>1666.9679947916668</v>
      </c>
      <c r="L510" s="23">
        <f t="shared" si="67"/>
        <v>1</v>
      </c>
      <c r="M510" s="41">
        <f>SUM(G$401:G510)-SUM(H$401:H510)</f>
        <v>2815.8333333332121</v>
      </c>
      <c r="N510" s="23"/>
      <c r="O510" s="23"/>
      <c r="P510" s="23"/>
      <c r="Q510" s="23"/>
    </row>
    <row r="511" spans="4:17" hidden="1" x14ac:dyDescent="0.25">
      <c r="D511" s="41" t="str">
        <f t="shared" si="63"/>
        <v/>
      </c>
      <c r="E511" s="23">
        <f t="shared" si="68"/>
        <v>110</v>
      </c>
      <c r="F511" s="41">
        <f t="shared" si="69"/>
        <v>216666.66666666535</v>
      </c>
      <c r="G511" s="42">
        <f t="shared" si="64"/>
        <v>263.81944444444287</v>
      </c>
      <c r="H511" s="42">
        <f t="shared" si="65"/>
        <v>245.62499999999852</v>
      </c>
      <c r="I511" s="42">
        <f t="shared" si="70"/>
        <v>1666.6666666666665</v>
      </c>
      <c r="J511" s="41">
        <f t="shared" si="66"/>
        <v>1930.4861111111095</v>
      </c>
      <c r="K511" s="41">
        <f t="shared" si="71"/>
        <v>1666.9657291666667</v>
      </c>
      <c r="L511" s="23">
        <f t="shared" si="67"/>
        <v>1</v>
      </c>
      <c r="M511" s="41">
        <f>SUM(G$401:G511)-SUM(H$401:H511)</f>
        <v>2834.0277777776573</v>
      </c>
      <c r="N511" s="23"/>
      <c r="O511" s="23"/>
      <c r="P511" s="23"/>
      <c r="Q511" s="23"/>
    </row>
    <row r="512" spans="4:17" hidden="1" x14ac:dyDescent="0.25">
      <c r="D512" s="41" t="str">
        <f t="shared" si="63"/>
        <v/>
      </c>
      <c r="E512" s="23">
        <f t="shared" si="68"/>
        <v>111</v>
      </c>
      <c r="F512" s="41">
        <f t="shared" si="69"/>
        <v>214999.99999999869</v>
      </c>
      <c r="G512" s="42">
        <f t="shared" si="64"/>
        <v>261.80555555555401</v>
      </c>
      <c r="H512" s="42">
        <f t="shared" si="65"/>
        <v>243.74999999999855</v>
      </c>
      <c r="I512" s="42">
        <f t="shared" si="70"/>
        <v>1666.6666666666667</v>
      </c>
      <c r="J512" s="41">
        <f t="shared" si="66"/>
        <v>1928.4722222222208</v>
      </c>
      <c r="K512" s="41">
        <f t="shared" si="71"/>
        <v>1666.9634635416667</v>
      </c>
      <c r="L512" s="23">
        <f t="shared" si="67"/>
        <v>1</v>
      </c>
      <c r="M512" s="41">
        <f>SUM(G$401:G512)-SUM(H$401:H512)</f>
        <v>2852.0833333332121</v>
      </c>
      <c r="N512" s="23"/>
      <c r="O512" s="23"/>
      <c r="P512" s="23"/>
      <c r="Q512" s="23"/>
    </row>
    <row r="513" spans="4:17" hidden="1" x14ac:dyDescent="0.25">
      <c r="D513" s="41" t="str">
        <f t="shared" si="63"/>
        <v/>
      </c>
      <c r="E513" s="23">
        <f t="shared" si="68"/>
        <v>112</v>
      </c>
      <c r="F513" s="41">
        <f t="shared" si="69"/>
        <v>213333.33333333203</v>
      </c>
      <c r="G513" s="42">
        <f t="shared" si="64"/>
        <v>259.79166666666509</v>
      </c>
      <c r="H513" s="42">
        <f t="shared" si="65"/>
        <v>241.87499999999855</v>
      </c>
      <c r="I513" s="42">
        <f t="shared" si="70"/>
        <v>1666.6666666666667</v>
      </c>
      <c r="J513" s="41">
        <f t="shared" si="66"/>
        <v>1926.4583333333319</v>
      </c>
      <c r="K513" s="41">
        <f t="shared" si="71"/>
        <v>1666.9611979166668</v>
      </c>
      <c r="L513" s="23">
        <f t="shared" si="67"/>
        <v>1</v>
      </c>
      <c r="M513" s="41">
        <f>SUM(G$401:G513)-SUM(H$401:H513)</f>
        <v>2869.9999999998763</v>
      </c>
      <c r="N513" s="23"/>
      <c r="O513" s="23"/>
      <c r="P513" s="23"/>
      <c r="Q513" s="23"/>
    </row>
    <row r="514" spans="4:17" hidden="1" x14ac:dyDescent="0.25">
      <c r="D514" s="41" t="str">
        <f t="shared" si="63"/>
        <v/>
      </c>
      <c r="E514" s="23">
        <f t="shared" si="68"/>
        <v>113</v>
      </c>
      <c r="F514" s="41">
        <f t="shared" si="69"/>
        <v>211666.66666666538</v>
      </c>
      <c r="G514" s="42">
        <f t="shared" si="64"/>
        <v>257.77777777777624</v>
      </c>
      <c r="H514" s="42">
        <f t="shared" si="65"/>
        <v>239.99999999999855</v>
      </c>
      <c r="I514" s="42">
        <f t="shared" si="70"/>
        <v>1666.6666666666667</v>
      </c>
      <c r="J514" s="41">
        <f t="shared" si="66"/>
        <v>1924.444444444443</v>
      </c>
      <c r="K514" s="41">
        <f t="shared" si="71"/>
        <v>1666.9589322916668</v>
      </c>
      <c r="L514" s="23">
        <f t="shared" si="67"/>
        <v>1</v>
      </c>
      <c r="M514" s="41">
        <f>SUM(G$401:G514)-SUM(H$401:H514)</f>
        <v>2887.77777777765</v>
      </c>
      <c r="N514" s="23"/>
      <c r="O514" s="23"/>
      <c r="P514" s="23"/>
      <c r="Q514" s="23"/>
    </row>
    <row r="515" spans="4:17" hidden="1" x14ac:dyDescent="0.25">
      <c r="D515" s="41" t="str">
        <f t="shared" si="63"/>
        <v/>
      </c>
      <c r="E515" s="23">
        <f t="shared" si="68"/>
        <v>114</v>
      </c>
      <c r="F515" s="41">
        <f t="shared" si="69"/>
        <v>209999.99999999872</v>
      </c>
      <c r="G515" s="42">
        <f t="shared" si="64"/>
        <v>255.76388888888735</v>
      </c>
      <c r="H515" s="42">
        <f t="shared" si="65"/>
        <v>238.12499999999855</v>
      </c>
      <c r="I515" s="42">
        <f t="shared" si="70"/>
        <v>1666.6666666666667</v>
      </c>
      <c r="J515" s="41">
        <f t="shared" si="66"/>
        <v>1922.4305555555541</v>
      </c>
      <c r="K515" s="41">
        <f t="shared" si="71"/>
        <v>1666.9566666666667</v>
      </c>
      <c r="L515" s="23">
        <f t="shared" si="67"/>
        <v>1</v>
      </c>
      <c r="M515" s="41">
        <f>SUM(G$401:G515)-SUM(H$401:H515)</f>
        <v>2905.4166666665406</v>
      </c>
      <c r="N515" s="23"/>
      <c r="O515" s="23"/>
      <c r="P515" s="23"/>
      <c r="Q515" s="23"/>
    </row>
    <row r="516" spans="4:17" hidden="1" x14ac:dyDescent="0.25">
      <c r="D516" s="41" t="str">
        <f t="shared" si="63"/>
        <v/>
      </c>
      <c r="E516" s="23">
        <f t="shared" si="68"/>
        <v>115</v>
      </c>
      <c r="F516" s="41">
        <f t="shared" si="69"/>
        <v>208333.33333333206</v>
      </c>
      <c r="G516" s="42">
        <f t="shared" si="64"/>
        <v>253.74999999999849</v>
      </c>
      <c r="H516" s="42">
        <f t="shared" si="65"/>
        <v>236.24999999999861</v>
      </c>
      <c r="I516" s="42">
        <f t="shared" si="70"/>
        <v>1666.6666666666667</v>
      </c>
      <c r="J516" s="41">
        <f t="shared" si="66"/>
        <v>1920.4166666666652</v>
      </c>
      <c r="K516" s="41">
        <f t="shared" si="71"/>
        <v>1666.9544010416666</v>
      </c>
      <c r="L516" s="23">
        <f t="shared" si="67"/>
        <v>1</v>
      </c>
      <c r="M516" s="41">
        <f>SUM(G$401:G516)-SUM(H$401:H516)</f>
        <v>2922.9166666665406</v>
      </c>
      <c r="N516" s="23"/>
      <c r="O516" s="23"/>
      <c r="P516" s="23"/>
      <c r="Q516" s="23"/>
    </row>
    <row r="517" spans="4:17" hidden="1" x14ac:dyDescent="0.25">
      <c r="D517" s="41" t="str">
        <f t="shared" si="63"/>
        <v/>
      </c>
      <c r="E517" s="23">
        <f t="shared" si="68"/>
        <v>116</v>
      </c>
      <c r="F517" s="41">
        <f t="shared" si="69"/>
        <v>206666.66666666541</v>
      </c>
      <c r="G517" s="42">
        <f t="shared" si="64"/>
        <v>251.73611111110958</v>
      </c>
      <c r="H517" s="42">
        <f t="shared" si="65"/>
        <v>234.37499999999861</v>
      </c>
      <c r="I517" s="42">
        <f t="shared" si="70"/>
        <v>1666.6666666666667</v>
      </c>
      <c r="J517" s="41">
        <f t="shared" si="66"/>
        <v>1918.4027777777762</v>
      </c>
      <c r="K517" s="41">
        <f t="shared" si="71"/>
        <v>1666.9521354166668</v>
      </c>
      <c r="L517" s="23">
        <f t="shared" si="67"/>
        <v>1</v>
      </c>
      <c r="M517" s="41">
        <f>SUM(G$401:G517)-SUM(H$401:H517)</f>
        <v>2940.27777777765</v>
      </c>
      <c r="N517" s="23"/>
      <c r="O517" s="23"/>
      <c r="P517" s="23"/>
      <c r="Q517" s="23"/>
    </row>
    <row r="518" spans="4:17" hidden="1" x14ac:dyDescent="0.25">
      <c r="D518" s="41" t="str">
        <f t="shared" si="63"/>
        <v/>
      </c>
      <c r="E518" s="23">
        <f t="shared" si="68"/>
        <v>117</v>
      </c>
      <c r="F518" s="41">
        <f t="shared" si="69"/>
        <v>204999.99999999875</v>
      </c>
      <c r="G518" s="42">
        <f t="shared" si="64"/>
        <v>249.72222222222069</v>
      </c>
      <c r="H518" s="42">
        <f t="shared" si="65"/>
        <v>232.49999999999861</v>
      </c>
      <c r="I518" s="42">
        <f t="shared" si="70"/>
        <v>1666.6666666666665</v>
      </c>
      <c r="J518" s="41">
        <f t="shared" si="66"/>
        <v>1916.3888888888873</v>
      </c>
      <c r="K518" s="41">
        <f t="shared" si="71"/>
        <v>1666.9498697916667</v>
      </c>
      <c r="L518" s="23">
        <f t="shared" si="67"/>
        <v>1</v>
      </c>
      <c r="M518" s="41">
        <f>SUM(G$401:G518)-SUM(H$401:H518)</f>
        <v>2957.499999999869</v>
      </c>
      <c r="N518" s="23"/>
      <c r="O518" s="23"/>
      <c r="P518" s="23"/>
      <c r="Q518" s="23"/>
    </row>
    <row r="519" spans="4:17" hidden="1" x14ac:dyDescent="0.25">
      <c r="D519" s="41" t="str">
        <f t="shared" si="63"/>
        <v/>
      </c>
      <c r="E519" s="23">
        <f t="shared" si="68"/>
        <v>118</v>
      </c>
      <c r="F519" s="41">
        <f t="shared" si="69"/>
        <v>203333.33333333209</v>
      </c>
      <c r="G519" s="42">
        <f t="shared" si="64"/>
        <v>247.70833333333181</v>
      </c>
      <c r="H519" s="42">
        <f t="shared" si="65"/>
        <v>230.62499999999864</v>
      </c>
      <c r="I519" s="42">
        <f t="shared" si="70"/>
        <v>1666.6666666666667</v>
      </c>
      <c r="J519" s="41">
        <f t="shared" si="66"/>
        <v>1914.3749999999986</v>
      </c>
      <c r="K519" s="41">
        <f t="shared" si="71"/>
        <v>1666.9476041666667</v>
      </c>
      <c r="L519" s="23">
        <f t="shared" si="67"/>
        <v>1</v>
      </c>
      <c r="M519" s="41">
        <f>SUM(G$401:G519)-SUM(H$401:H519)</f>
        <v>2974.5833333331975</v>
      </c>
      <c r="N519" s="23"/>
      <c r="O519" s="23"/>
      <c r="P519" s="23"/>
      <c r="Q519" s="23"/>
    </row>
    <row r="520" spans="4:17" hidden="1" x14ac:dyDescent="0.25">
      <c r="D520" s="41" t="str">
        <f t="shared" si="63"/>
        <v/>
      </c>
      <c r="E520" s="23">
        <f t="shared" si="68"/>
        <v>119</v>
      </c>
      <c r="F520" s="41">
        <f t="shared" si="69"/>
        <v>201666.66666666543</v>
      </c>
      <c r="G520" s="42">
        <f t="shared" si="64"/>
        <v>245.69444444444295</v>
      </c>
      <c r="H520" s="42">
        <f t="shared" si="65"/>
        <v>228.74999999999864</v>
      </c>
      <c r="I520" s="42">
        <f t="shared" si="70"/>
        <v>1666.6666666666667</v>
      </c>
      <c r="J520" s="41">
        <f t="shared" si="66"/>
        <v>1912.3611111111097</v>
      </c>
      <c r="K520" s="41">
        <f t="shared" si="71"/>
        <v>1666.9453385416668</v>
      </c>
      <c r="L520" s="23">
        <f t="shared" si="67"/>
        <v>1</v>
      </c>
      <c r="M520" s="41">
        <f>SUM(G$401:G520)-SUM(H$401:H520)</f>
        <v>2991.5277777776428</v>
      </c>
      <c r="N520" s="23"/>
      <c r="O520" s="23"/>
      <c r="P520" s="23"/>
      <c r="Q520" s="23"/>
    </row>
    <row r="521" spans="4:17" hidden="1" x14ac:dyDescent="0.25">
      <c r="D521" s="41">
        <f t="shared" si="63"/>
        <v>3008.3333333331975</v>
      </c>
      <c r="E521" s="23">
        <f t="shared" si="68"/>
        <v>120</v>
      </c>
      <c r="F521" s="41">
        <f t="shared" si="69"/>
        <v>199999.99999999878</v>
      </c>
      <c r="G521" s="42">
        <f t="shared" si="64"/>
        <v>243.68055555555406</v>
      </c>
      <c r="H521" s="42">
        <f t="shared" si="65"/>
        <v>226.87499999999864</v>
      </c>
      <c r="I521" s="42">
        <f t="shared" si="70"/>
        <v>1666.6666666666667</v>
      </c>
      <c r="J521" s="41">
        <f t="shared" si="66"/>
        <v>1910.3472222222208</v>
      </c>
      <c r="K521" s="41">
        <f t="shared" si="71"/>
        <v>1666.9430729166668</v>
      </c>
      <c r="L521" s="23">
        <f t="shared" si="67"/>
        <v>1</v>
      </c>
      <c r="M521" s="41">
        <f>SUM(G$401:G521)-SUM(H$401:H521)</f>
        <v>3008.3333333331975</v>
      </c>
      <c r="N521" s="23"/>
      <c r="O521" s="23"/>
      <c r="P521" s="23"/>
      <c r="Q521" s="23"/>
    </row>
    <row r="522" spans="4:17" hidden="1" x14ac:dyDescent="0.25">
      <c r="D522" s="41" t="str">
        <f t="shared" si="63"/>
        <v/>
      </c>
      <c r="E522" s="23">
        <f t="shared" si="68"/>
        <v>121</v>
      </c>
      <c r="F522" s="41">
        <f t="shared" si="69"/>
        <v>198333.33333333212</v>
      </c>
      <c r="G522" s="42">
        <f t="shared" si="64"/>
        <v>241.66666666666518</v>
      </c>
      <c r="H522" s="42">
        <f t="shared" si="65"/>
        <v>224.99999999999864</v>
      </c>
      <c r="I522" s="42">
        <f t="shared" si="70"/>
        <v>1666.6666666666667</v>
      </c>
      <c r="J522" s="41">
        <f t="shared" si="66"/>
        <v>1908.3333333333319</v>
      </c>
      <c r="K522" s="41">
        <f t="shared" si="71"/>
        <v>1666.9408072916667</v>
      </c>
      <c r="L522" s="23">
        <f t="shared" si="67"/>
        <v>1</v>
      </c>
      <c r="M522" s="41">
        <f>SUM(G$401:G522)-SUM(H$401:H522)</f>
        <v>3024.9999999998618</v>
      </c>
      <c r="N522" s="23"/>
      <c r="O522" s="23"/>
      <c r="P522" s="23"/>
      <c r="Q522" s="23"/>
    </row>
    <row r="523" spans="4:17" hidden="1" x14ac:dyDescent="0.25">
      <c r="D523" s="41" t="str">
        <f t="shared" si="63"/>
        <v/>
      </c>
      <c r="E523" s="23">
        <f t="shared" si="68"/>
        <v>122</v>
      </c>
      <c r="F523" s="41">
        <f t="shared" si="69"/>
        <v>196666.66666666546</v>
      </c>
      <c r="G523" s="42">
        <f t="shared" si="64"/>
        <v>239.65277777777632</v>
      </c>
      <c r="H523" s="42">
        <f t="shared" si="65"/>
        <v>223.12499999999866</v>
      </c>
      <c r="I523" s="42">
        <f t="shared" si="70"/>
        <v>1666.6666666666667</v>
      </c>
      <c r="J523" s="41">
        <f t="shared" si="66"/>
        <v>1906.319444444443</v>
      </c>
      <c r="K523" s="41">
        <f t="shared" si="71"/>
        <v>1666.9385416666667</v>
      </c>
      <c r="L523" s="23">
        <f t="shared" si="67"/>
        <v>1</v>
      </c>
      <c r="M523" s="41">
        <f>SUM(G$401:G523)-SUM(H$401:H523)</f>
        <v>3041.5277777776355</v>
      </c>
      <c r="N523" s="23"/>
      <c r="O523" s="23"/>
      <c r="P523" s="23"/>
      <c r="Q523" s="23"/>
    </row>
    <row r="524" spans="4:17" hidden="1" x14ac:dyDescent="0.25">
      <c r="D524" s="41" t="str">
        <f t="shared" si="63"/>
        <v/>
      </c>
      <c r="E524" s="23">
        <f t="shared" si="68"/>
        <v>123</v>
      </c>
      <c r="F524" s="41">
        <f t="shared" si="69"/>
        <v>194999.99999999881</v>
      </c>
      <c r="G524" s="42">
        <f t="shared" si="64"/>
        <v>237.63888888888744</v>
      </c>
      <c r="H524" s="42">
        <f t="shared" si="65"/>
        <v>221.24999999999866</v>
      </c>
      <c r="I524" s="42">
        <f t="shared" si="70"/>
        <v>1666.666666666667</v>
      </c>
      <c r="J524" s="41">
        <f t="shared" si="66"/>
        <v>1904.3055555555543</v>
      </c>
      <c r="K524" s="41">
        <f t="shared" si="71"/>
        <v>1666.9362760416668</v>
      </c>
      <c r="L524" s="23">
        <f t="shared" si="67"/>
        <v>1</v>
      </c>
      <c r="M524" s="41">
        <f>SUM(G$401:G524)-SUM(H$401:H524)</f>
        <v>3057.916666666526</v>
      </c>
      <c r="N524" s="23"/>
      <c r="O524" s="23"/>
      <c r="P524" s="23"/>
      <c r="Q524" s="23"/>
    </row>
    <row r="525" spans="4:17" hidden="1" x14ac:dyDescent="0.25">
      <c r="D525" s="41" t="str">
        <f t="shared" si="63"/>
        <v/>
      </c>
      <c r="E525" s="23">
        <f t="shared" si="68"/>
        <v>124</v>
      </c>
      <c r="F525" s="41">
        <f t="shared" si="69"/>
        <v>193333.33333333215</v>
      </c>
      <c r="G525" s="42">
        <f t="shared" si="64"/>
        <v>235.62499999999855</v>
      </c>
      <c r="H525" s="42">
        <f t="shared" si="65"/>
        <v>219.37499999999866</v>
      </c>
      <c r="I525" s="42">
        <f t="shared" si="70"/>
        <v>1666.6666666666667</v>
      </c>
      <c r="J525" s="41">
        <f t="shared" si="66"/>
        <v>1902.2916666666654</v>
      </c>
      <c r="K525" s="41">
        <f t="shared" si="71"/>
        <v>1666.9340104166668</v>
      </c>
      <c r="L525" s="23">
        <f t="shared" si="67"/>
        <v>1</v>
      </c>
      <c r="M525" s="41">
        <f>SUM(G$401:G525)-SUM(H$401:H525)</f>
        <v>3074.166666666526</v>
      </c>
      <c r="N525" s="23"/>
      <c r="O525" s="23"/>
      <c r="P525" s="23"/>
      <c r="Q525" s="23"/>
    </row>
    <row r="526" spans="4:17" hidden="1" x14ac:dyDescent="0.25">
      <c r="D526" s="41" t="str">
        <f t="shared" si="63"/>
        <v/>
      </c>
      <c r="E526" s="23">
        <f t="shared" si="68"/>
        <v>125</v>
      </c>
      <c r="F526" s="41">
        <f t="shared" si="69"/>
        <v>191666.66666666549</v>
      </c>
      <c r="G526" s="42">
        <f t="shared" si="64"/>
        <v>233.61111111110969</v>
      </c>
      <c r="H526" s="42">
        <f t="shared" si="65"/>
        <v>217.49999999999872</v>
      </c>
      <c r="I526" s="42">
        <f t="shared" si="70"/>
        <v>1666.6666666666667</v>
      </c>
      <c r="J526" s="41">
        <f t="shared" si="66"/>
        <v>1900.2777777777765</v>
      </c>
      <c r="K526" s="41">
        <f t="shared" si="71"/>
        <v>1666.9317447916667</v>
      </c>
      <c r="L526" s="23">
        <f t="shared" si="67"/>
        <v>1</v>
      </c>
      <c r="M526" s="41">
        <f>SUM(G$401:G526)-SUM(H$401:H526)</f>
        <v>3090.2777777776355</v>
      </c>
      <c r="N526" s="23"/>
      <c r="O526" s="23"/>
      <c r="P526" s="23"/>
      <c r="Q526" s="23"/>
    </row>
    <row r="527" spans="4:17" hidden="1" x14ac:dyDescent="0.25">
      <c r="D527" s="41" t="str">
        <f t="shared" si="63"/>
        <v/>
      </c>
      <c r="E527" s="23">
        <f t="shared" si="68"/>
        <v>126</v>
      </c>
      <c r="F527" s="41">
        <f t="shared" si="69"/>
        <v>189999.99999999884</v>
      </c>
      <c r="G527" s="42">
        <f t="shared" si="64"/>
        <v>231.59722222222081</v>
      </c>
      <c r="H527" s="42">
        <f t="shared" si="65"/>
        <v>215.62499999999872</v>
      </c>
      <c r="I527" s="42">
        <f t="shared" si="70"/>
        <v>1666.6666666666667</v>
      </c>
      <c r="J527" s="41">
        <f t="shared" si="66"/>
        <v>1898.2638888888875</v>
      </c>
      <c r="K527" s="41">
        <f t="shared" si="71"/>
        <v>1666.9294791666669</v>
      </c>
      <c r="L527" s="23">
        <f t="shared" si="67"/>
        <v>1</v>
      </c>
      <c r="M527" s="41">
        <f>SUM(G$401:G527)-SUM(H$401:H527)</f>
        <v>3106.2499999998545</v>
      </c>
      <c r="N527" s="23"/>
      <c r="O527" s="23"/>
      <c r="P527" s="23"/>
      <c r="Q527" s="23"/>
    </row>
    <row r="528" spans="4:17" hidden="1" x14ac:dyDescent="0.25">
      <c r="D528" s="41" t="str">
        <f t="shared" si="63"/>
        <v/>
      </c>
      <c r="E528" s="23">
        <f t="shared" si="68"/>
        <v>127</v>
      </c>
      <c r="F528" s="41">
        <f t="shared" si="69"/>
        <v>188333.33333333218</v>
      </c>
      <c r="G528" s="42">
        <f t="shared" si="64"/>
        <v>229.58333333333192</v>
      </c>
      <c r="H528" s="42">
        <f t="shared" si="65"/>
        <v>213.74999999999872</v>
      </c>
      <c r="I528" s="42">
        <f t="shared" si="70"/>
        <v>1666.6666666666667</v>
      </c>
      <c r="J528" s="41">
        <f t="shared" si="66"/>
        <v>1896.2499999999986</v>
      </c>
      <c r="K528" s="41">
        <f t="shared" si="71"/>
        <v>1666.9272135416668</v>
      </c>
      <c r="L528" s="23">
        <f t="shared" si="67"/>
        <v>1</v>
      </c>
      <c r="M528" s="41">
        <f>SUM(G$401:G528)-SUM(H$401:H528)</f>
        <v>3122.083333333183</v>
      </c>
      <c r="N528" s="23"/>
      <c r="O528" s="23"/>
      <c r="P528" s="23"/>
      <c r="Q528" s="23"/>
    </row>
    <row r="529" spans="4:17" hidden="1" x14ac:dyDescent="0.25">
      <c r="D529" s="41" t="str">
        <f t="shared" si="63"/>
        <v/>
      </c>
      <c r="E529" s="23">
        <f t="shared" si="68"/>
        <v>128</v>
      </c>
      <c r="F529" s="41">
        <f t="shared" si="69"/>
        <v>186666.66666666552</v>
      </c>
      <c r="G529" s="42">
        <f t="shared" si="64"/>
        <v>227.56944444444306</v>
      </c>
      <c r="H529" s="42">
        <f t="shared" si="65"/>
        <v>211.87499999999872</v>
      </c>
      <c r="I529" s="42">
        <f t="shared" si="70"/>
        <v>1666.6666666666667</v>
      </c>
      <c r="J529" s="41">
        <f t="shared" si="66"/>
        <v>1894.2361111111097</v>
      </c>
      <c r="K529" s="41">
        <f t="shared" si="71"/>
        <v>1666.9249479166667</v>
      </c>
      <c r="L529" s="23">
        <f t="shared" si="67"/>
        <v>1</v>
      </c>
      <c r="M529" s="41">
        <f>SUM(G$401:G529)-SUM(H$401:H529)</f>
        <v>3137.7777777776282</v>
      </c>
      <c r="N529" s="23"/>
      <c r="O529" s="23"/>
      <c r="P529" s="23"/>
      <c r="Q529" s="23"/>
    </row>
    <row r="530" spans="4:17" hidden="1" x14ac:dyDescent="0.25">
      <c r="D530" s="41" t="str">
        <f t="shared" ref="D530:D593" si="72">IF(E530=$F$13*$B$12,M530,"")</f>
        <v/>
      </c>
      <c r="E530" s="23">
        <f t="shared" si="68"/>
        <v>129</v>
      </c>
      <c r="F530" s="41">
        <f t="shared" si="69"/>
        <v>184999.99999999886</v>
      </c>
      <c r="G530" s="42">
        <f t="shared" ref="G530:G593" si="73">IF($E530="","",$F529*$F$16/$B$12)</f>
        <v>225.55555555555418</v>
      </c>
      <c r="H530" s="42">
        <f t="shared" ref="H530:H593" si="74">IF($E530="","",$F529*$B$19/$B$12)</f>
        <v>209.99999999999875</v>
      </c>
      <c r="I530" s="42">
        <f t="shared" si="70"/>
        <v>1666.6666666666665</v>
      </c>
      <c r="J530" s="41">
        <f t="shared" ref="J530:J593" si="75">IF($E530="","",IF($L530=0,$F529*$F$16/$B$12,F529*$F$16/$B$12+$B$405))</f>
        <v>1892.2222222222208</v>
      </c>
      <c r="K530" s="41">
        <f t="shared" si="71"/>
        <v>1666.9226822916667</v>
      </c>
      <c r="L530" s="23">
        <f t="shared" ref="L530:L593" si="76">IF(E530=$F$15,1,0+L529)</f>
        <v>1</v>
      </c>
      <c r="M530" s="41">
        <f>SUM(G$401:G530)-SUM(H$401:H530)</f>
        <v>3153.333333333183</v>
      </c>
      <c r="N530" s="23"/>
      <c r="O530" s="23"/>
      <c r="P530" s="23"/>
      <c r="Q530" s="23"/>
    </row>
    <row r="531" spans="4:17" hidden="1" x14ac:dyDescent="0.25">
      <c r="D531" s="41" t="str">
        <f t="shared" si="72"/>
        <v/>
      </c>
      <c r="E531" s="23">
        <f t="shared" ref="E531:E594" si="77">IF(E530="","",IF(E530+1&lt;=$B$10,E530+1,""))</f>
        <v>130</v>
      </c>
      <c r="F531" s="41">
        <f t="shared" ref="F531:F594" si="78">IF(E531="","",F530-I531)</f>
        <v>183333.33333333221</v>
      </c>
      <c r="G531" s="42">
        <f t="shared" si="73"/>
        <v>223.54166666666529</v>
      </c>
      <c r="H531" s="42">
        <f t="shared" si="74"/>
        <v>208.12499999999875</v>
      </c>
      <c r="I531" s="42">
        <f t="shared" ref="I531:I594" si="79">IF(E531="","",J531-G531)</f>
        <v>1666.6666666666667</v>
      </c>
      <c r="J531" s="41">
        <f t="shared" si="75"/>
        <v>1890.2083333333321</v>
      </c>
      <c r="K531" s="41">
        <f t="shared" ref="K531:K594" si="80">IF($E531="","",IF($L531=0,$F530*$B$19/$B$12,G530*$B$19/$B$12+$B$405))</f>
        <v>1666.9204166666668</v>
      </c>
      <c r="L531" s="23">
        <f t="shared" si="76"/>
        <v>1</v>
      </c>
      <c r="M531" s="41">
        <f>SUM(G$401:G531)-SUM(H$401:H531)</f>
        <v>3168.7499999998472</v>
      </c>
      <c r="N531" s="23"/>
      <c r="O531" s="23"/>
      <c r="P531" s="23"/>
      <c r="Q531" s="23"/>
    </row>
    <row r="532" spans="4:17" hidden="1" x14ac:dyDescent="0.25">
      <c r="D532" s="41" t="str">
        <f t="shared" si="72"/>
        <v/>
      </c>
      <c r="E532" s="23">
        <f t="shared" si="77"/>
        <v>131</v>
      </c>
      <c r="F532" s="41">
        <f t="shared" si="78"/>
        <v>181666.66666666555</v>
      </c>
      <c r="G532" s="42">
        <f t="shared" si="73"/>
        <v>221.52777777777644</v>
      </c>
      <c r="H532" s="42">
        <f t="shared" si="74"/>
        <v>206.24999999999875</v>
      </c>
      <c r="I532" s="42">
        <f t="shared" si="79"/>
        <v>1666.6666666666667</v>
      </c>
      <c r="J532" s="41">
        <f t="shared" si="75"/>
        <v>1888.1944444444432</v>
      </c>
      <c r="K532" s="41">
        <f t="shared" si="80"/>
        <v>1666.9181510416668</v>
      </c>
      <c r="L532" s="23">
        <f t="shared" si="76"/>
        <v>1</v>
      </c>
      <c r="M532" s="41">
        <f>SUM(G$401:G532)-SUM(H$401:H532)</f>
        <v>3184.0277777776209</v>
      </c>
      <c r="N532" s="23"/>
      <c r="O532" s="23"/>
      <c r="P532" s="23"/>
      <c r="Q532" s="23"/>
    </row>
    <row r="533" spans="4:17" hidden="1" x14ac:dyDescent="0.25">
      <c r="D533" s="41" t="str">
        <f t="shared" si="72"/>
        <v/>
      </c>
      <c r="E533" s="23">
        <f t="shared" si="77"/>
        <v>132</v>
      </c>
      <c r="F533" s="41">
        <f t="shared" si="78"/>
        <v>179999.99999999889</v>
      </c>
      <c r="G533" s="42">
        <f t="shared" si="73"/>
        <v>219.51388888888755</v>
      </c>
      <c r="H533" s="42">
        <f t="shared" si="74"/>
        <v>204.37499999999878</v>
      </c>
      <c r="I533" s="42">
        <f t="shared" si="79"/>
        <v>1666.6666666666667</v>
      </c>
      <c r="J533" s="41">
        <f t="shared" si="75"/>
        <v>1886.1805555555543</v>
      </c>
      <c r="K533" s="41">
        <f t="shared" si="80"/>
        <v>1666.9158854166667</v>
      </c>
      <c r="L533" s="23">
        <f t="shared" si="76"/>
        <v>1</v>
      </c>
      <c r="M533" s="41">
        <f>SUM(G$401:G533)-SUM(H$401:H533)</f>
        <v>3199.1666666665114</v>
      </c>
      <c r="N533" s="23"/>
      <c r="O533" s="23"/>
      <c r="P533" s="23"/>
      <c r="Q533" s="23"/>
    </row>
    <row r="534" spans="4:17" hidden="1" x14ac:dyDescent="0.25">
      <c r="D534" s="41" t="str">
        <f t="shared" si="72"/>
        <v/>
      </c>
      <c r="E534" s="23">
        <f t="shared" si="77"/>
        <v>133</v>
      </c>
      <c r="F534" s="41">
        <f t="shared" si="78"/>
        <v>178333.33333333224</v>
      </c>
      <c r="G534" s="42">
        <f t="shared" si="73"/>
        <v>217.49999999999866</v>
      </c>
      <c r="H534" s="42">
        <f t="shared" si="74"/>
        <v>202.49999999999878</v>
      </c>
      <c r="I534" s="42">
        <f t="shared" si="79"/>
        <v>1666.6666666666667</v>
      </c>
      <c r="J534" s="41">
        <f t="shared" si="75"/>
        <v>1884.1666666666654</v>
      </c>
      <c r="K534" s="41">
        <f t="shared" si="80"/>
        <v>1666.9136197916666</v>
      </c>
      <c r="L534" s="23">
        <f t="shared" si="76"/>
        <v>1</v>
      </c>
      <c r="M534" s="41">
        <f>SUM(G$401:G534)-SUM(H$401:H534)</f>
        <v>3214.1666666665114</v>
      </c>
      <c r="N534" s="23"/>
      <c r="O534" s="23"/>
      <c r="P534" s="23"/>
      <c r="Q534" s="23"/>
    </row>
    <row r="535" spans="4:17" hidden="1" x14ac:dyDescent="0.25">
      <c r="D535" s="41" t="str">
        <f t="shared" si="72"/>
        <v/>
      </c>
      <c r="E535" s="23">
        <f t="shared" si="77"/>
        <v>134</v>
      </c>
      <c r="F535" s="41">
        <f t="shared" si="78"/>
        <v>176666.66666666558</v>
      </c>
      <c r="G535" s="42">
        <f t="shared" si="73"/>
        <v>215.48611111110981</v>
      </c>
      <c r="H535" s="42">
        <f t="shared" si="74"/>
        <v>200.62499999999878</v>
      </c>
      <c r="I535" s="42">
        <f t="shared" si="79"/>
        <v>1666.6666666666667</v>
      </c>
      <c r="J535" s="41">
        <f t="shared" si="75"/>
        <v>1882.1527777777765</v>
      </c>
      <c r="K535" s="41">
        <f t="shared" si="80"/>
        <v>1666.9113541666668</v>
      </c>
      <c r="L535" s="23">
        <f t="shared" si="76"/>
        <v>1</v>
      </c>
      <c r="M535" s="41">
        <f>SUM(G$401:G535)-SUM(H$401:H535)</f>
        <v>3229.0277777776209</v>
      </c>
      <c r="N535" s="23"/>
      <c r="O535" s="23"/>
      <c r="P535" s="23"/>
      <c r="Q535" s="23"/>
    </row>
    <row r="536" spans="4:17" hidden="1" x14ac:dyDescent="0.25">
      <c r="D536" s="41" t="str">
        <f t="shared" si="72"/>
        <v/>
      </c>
      <c r="E536" s="23">
        <f t="shared" si="77"/>
        <v>135</v>
      </c>
      <c r="F536" s="41">
        <f t="shared" si="78"/>
        <v>174999.99999999892</v>
      </c>
      <c r="G536" s="42">
        <f t="shared" si="73"/>
        <v>213.47222222222092</v>
      </c>
      <c r="H536" s="42">
        <f t="shared" si="74"/>
        <v>198.74999999999878</v>
      </c>
      <c r="I536" s="42">
        <f t="shared" si="79"/>
        <v>1666.666666666667</v>
      </c>
      <c r="J536" s="41">
        <f t="shared" si="75"/>
        <v>1880.1388888888878</v>
      </c>
      <c r="K536" s="41">
        <f t="shared" si="80"/>
        <v>1666.9090885416667</v>
      </c>
      <c r="L536" s="23">
        <f t="shared" si="76"/>
        <v>1</v>
      </c>
      <c r="M536" s="41">
        <f>SUM(G$401:G536)-SUM(H$401:H536)</f>
        <v>3243.7499999998399</v>
      </c>
      <c r="N536" s="23"/>
      <c r="O536" s="23"/>
      <c r="P536" s="23"/>
      <c r="Q536" s="23"/>
    </row>
    <row r="537" spans="4:17" hidden="1" x14ac:dyDescent="0.25">
      <c r="D537" s="41" t="str">
        <f t="shared" si="72"/>
        <v/>
      </c>
      <c r="E537" s="23">
        <f t="shared" si="77"/>
        <v>136</v>
      </c>
      <c r="F537" s="41">
        <f t="shared" si="78"/>
        <v>173333.33333333227</v>
      </c>
      <c r="G537" s="42">
        <f t="shared" si="73"/>
        <v>211.45833333333204</v>
      </c>
      <c r="H537" s="42">
        <f t="shared" si="74"/>
        <v>196.87499999999883</v>
      </c>
      <c r="I537" s="42">
        <f t="shared" si="79"/>
        <v>1666.6666666666667</v>
      </c>
      <c r="J537" s="41">
        <f t="shared" si="75"/>
        <v>1878.1249999999989</v>
      </c>
      <c r="K537" s="41">
        <f t="shared" si="80"/>
        <v>1666.9068229166667</v>
      </c>
      <c r="L537" s="23">
        <f t="shared" si="76"/>
        <v>1</v>
      </c>
      <c r="M537" s="41">
        <f>SUM(G$401:G537)-SUM(H$401:H537)</f>
        <v>3258.3333333331684</v>
      </c>
      <c r="N537" s="23"/>
      <c r="O537" s="23"/>
      <c r="P537" s="23"/>
      <c r="Q537" s="23"/>
    </row>
    <row r="538" spans="4:17" hidden="1" x14ac:dyDescent="0.25">
      <c r="D538" s="41" t="str">
        <f t="shared" si="72"/>
        <v/>
      </c>
      <c r="E538" s="23">
        <f t="shared" si="77"/>
        <v>137</v>
      </c>
      <c r="F538" s="41">
        <f t="shared" si="78"/>
        <v>171666.66666666561</v>
      </c>
      <c r="G538" s="42">
        <f t="shared" si="73"/>
        <v>209.44444444444318</v>
      </c>
      <c r="H538" s="42">
        <f t="shared" si="74"/>
        <v>194.99999999999883</v>
      </c>
      <c r="I538" s="42">
        <f t="shared" si="79"/>
        <v>1666.6666666666667</v>
      </c>
      <c r="J538" s="41">
        <f t="shared" si="75"/>
        <v>1876.1111111111099</v>
      </c>
      <c r="K538" s="41">
        <f t="shared" si="80"/>
        <v>1666.9045572916668</v>
      </c>
      <c r="L538" s="23">
        <f t="shared" si="76"/>
        <v>1</v>
      </c>
      <c r="M538" s="41">
        <f>SUM(G$401:G538)-SUM(H$401:H538)</f>
        <v>3272.7777777776137</v>
      </c>
      <c r="N538" s="23"/>
      <c r="O538" s="23"/>
      <c r="P538" s="23"/>
      <c r="Q538" s="23"/>
    </row>
    <row r="539" spans="4:17" hidden="1" x14ac:dyDescent="0.25">
      <c r="D539" s="41" t="str">
        <f t="shared" si="72"/>
        <v/>
      </c>
      <c r="E539" s="23">
        <f t="shared" si="77"/>
        <v>138</v>
      </c>
      <c r="F539" s="41">
        <f t="shared" si="78"/>
        <v>169999.99999999895</v>
      </c>
      <c r="G539" s="42">
        <f t="shared" si="73"/>
        <v>207.43055555555429</v>
      </c>
      <c r="H539" s="42">
        <f t="shared" si="74"/>
        <v>193.12499999999883</v>
      </c>
      <c r="I539" s="42">
        <f t="shared" si="79"/>
        <v>1666.6666666666667</v>
      </c>
      <c r="J539" s="41">
        <f t="shared" si="75"/>
        <v>1874.097222222221</v>
      </c>
      <c r="K539" s="41">
        <f t="shared" si="80"/>
        <v>1666.9022916666668</v>
      </c>
      <c r="L539" s="23">
        <f t="shared" si="76"/>
        <v>1</v>
      </c>
      <c r="M539" s="41">
        <f>SUM(G$401:G539)-SUM(H$401:H539)</f>
        <v>3287.0833333331684</v>
      </c>
      <c r="N539" s="23"/>
      <c r="O539" s="23"/>
      <c r="P539" s="23"/>
      <c r="Q539" s="23"/>
    </row>
    <row r="540" spans="4:17" hidden="1" x14ac:dyDescent="0.25">
      <c r="D540" s="41" t="str">
        <f t="shared" si="72"/>
        <v/>
      </c>
      <c r="E540" s="23">
        <f t="shared" si="77"/>
        <v>139</v>
      </c>
      <c r="F540" s="41">
        <f t="shared" si="78"/>
        <v>168333.3333333323</v>
      </c>
      <c r="G540" s="42">
        <f t="shared" si="73"/>
        <v>205.41666666666541</v>
      </c>
      <c r="H540" s="42">
        <f t="shared" si="74"/>
        <v>191.24999999999883</v>
      </c>
      <c r="I540" s="42">
        <f t="shared" si="79"/>
        <v>1666.6666666666667</v>
      </c>
      <c r="J540" s="41">
        <f t="shared" si="75"/>
        <v>1872.0833333333321</v>
      </c>
      <c r="K540" s="41">
        <f t="shared" si="80"/>
        <v>1666.9000260416667</v>
      </c>
      <c r="L540" s="23">
        <f t="shared" si="76"/>
        <v>1</v>
      </c>
      <c r="M540" s="41">
        <f>SUM(G$401:G540)-SUM(H$401:H540)</f>
        <v>3301.2499999998327</v>
      </c>
      <c r="N540" s="23"/>
      <c r="O540" s="23"/>
      <c r="P540" s="23"/>
      <c r="Q540" s="23"/>
    </row>
    <row r="541" spans="4:17" hidden="1" x14ac:dyDescent="0.25">
      <c r="D541" s="41" t="str">
        <f t="shared" si="72"/>
        <v/>
      </c>
      <c r="E541" s="23">
        <f t="shared" si="77"/>
        <v>140</v>
      </c>
      <c r="F541" s="41">
        <f t="shared" si="78"/>
        <v>166666.66666666564</v>
      </c>
      <c r="G541" s="42">
        <f t="shared" si="73"/>
        <v>203.40277777777655</v>
      </c>
      <c r="H541" s="42">
        <f t="shared" si="74"/>
        <v>189.37499999999886</v>
      </c>
      <c r="I541" s="42">
        <f t="shared" si="79"/>
        <v>1666.6666666666667</v>
      </c>
      <c r="J541" s="41">
        <f t="shared" si="75"/>
        <v>1870.0694444444432</v>
      </c>
      <c r="K541" s="41">
        <f t="shared" si="80"/>
        <v>1666.8977604166666</v>
      </c>
      <c r="L541" s="23">
        <f t="shared" si="76"/>
        <v>1</v>
      </c>
      <c r="M541" s="41">
        <f>SUM(G$401:G541)-SUM(H$401:H541)</f>
        <v>3315.2777777776064</v>
      </c>
      <c r="N541" s="23"/>
      <c r="O541" s="23"/>
      <c r="P541" s="23"/>
      <c r="Q541" s="23"/>
    </row>
    <row r="542" spans="4:17" hidden="1" x14ac:dyDescent="0.25">
      <c r="D542" s="41" t="str">
        <f t="shared" si="72"/>
        <v/>
      </c>
      <c r="E542" s="23">
        <f t="shared" si="77"/>
        <v>141</v>
      </c>
      <c r="F542" s="41">
        <f t="shared" si="78"/>
        <v>164999.99999999898</v>
      </c>
      <c r="G542" s="42">
        <f t="shared" si="73"/>
        <v>201.38888888888766</v>
      </c>
      <c r="H542" s="42">
        <f t="shared" si="74"/>
        <v>187.49999999999886</v>
      </c>
      <c r="I542" s="42">
        <f t="shared" si="79"/>
        <v>1666.6666666666665</v>
      </c>
      <c r="J542" s="41">
        <f t="shared" si="75"/>
        <v>1868.0555555555543</v>
      </c>
      <c r="K542" s="41">
        <f t="shared" si="80"/>
        <v>1666.8954947916668</v>
      </c>
      <c r="L542" s="23">
        <f t="shared" si="76"/>
        <v>1</v>
      </c>
      <c r="M542" s="41">
        <f>SUM(G$401:G542)-SUM(H$401:H542)</f>
        <v>3329.1666666664969</v>
      </c>
      <c r="N542" s="23"/>
      <c r="O542" s="23"/>
      <c r="P542" s="23"/>
      <c r="Q542" s="23"/>
    </row>
    <row r="543" spans="4:17" hidden="1" x14ac:dyDescent="0.25">
      <c r="D543" s="41" t="str">
        <f t="shared" si="72"/>
        <v/>
      </c>
      <c r="E543" s="23">
        <f t="shared" si="77"/>
        <v>142</v>
      </c>
      <c r="F543" s="41">
        <f t="shared" si="78"/>
        <v>163333.33333333232</v>
      </c>
      <c r="G543" s="42">
        <f t="shared" si="73"/>
        <v>199.37499999999878</v>
      </c>
      <c r="H543" s="42">
        <f t="shared" si="74"/>
        <v>185.62499999999886</v>
      </c>
      <c r="I543" s="42">
        <f t="shared" si="79"/>
        <v>1666.6666666666667</v>
      </c>
      <c r="J543" s="41">
        <f t="shared" si="75"/>
        <v>1866.0416666666656</v>
      </c>
      <c r="K543" s="41">
        <f t="shared" si="80"/>
        <v>1666.8932291666667</v>
      </c>
      <c r="L543" s="23">
        <f t="shared" si="76"/>
        <v>1</v>
      </c>
      <c r="M543" s="41">
        <f>SUM(G$401:G543)-SUM(H$401:H543)</f>
        <v>3342.9166666664969</v>
      </c>
      <c r="N543" s="23"/>
      <c r="O543" s="23"/>
      <c r="P543" s="23"/>
      <c r="Q543" s="23"/>
    </row>
    <row r="544" spans="4:17" hidden="1" x14ac:dyDescent="0.25">
      <c r="D544" s="41" t="str">
        <f t="shared" si="72"/>
        <v/>
      </c>
      <c r="E544" s="23">
        <f t="shared" si="77"/>
        <v>143</v>
      </c>
      <c r="F544" s="41">
        <f t="shared" si="78"/>
        <v>161666.66666666567</v>
      </c>
      <c r="G544" s="42">
        <f t="shared" si="73"/>
        <v>197.36111111110992</v>
      </c>
      <c r="H544" s="42">
        <f t="shared" si="74"/>
        <v>183.74999999999889</v>
      </c>
      <c r="I544" s="42">
        <f t="shared" si="79"/>
        <v>1666.6666666666667</v>
      </c>
      <c r="J544" s="41">
        <f t="shared" si="75"/>
        <v>1864.0277777777767</v>
      </c>
      <c r="K544" s="41">
        <f t="shared" si="80"/>
        <v>1666.8909635416667</v>
      </c>
      <c r="L544" s="23">
        <f t="shared" si="76"/>
        <v>1</v>
      </c>
      <c r="M544" s="41">
        <f>SUM(G$401:G544)-SUM(H$401:H544)</f>
        <v>3356.5277777776064</v>
      </c>
      <c r="N544" s="23"/>
      <c r="O544" s="23"/>
      <c r="P544" s="23"/>
      <c r="Q544" s="23"/>
    </row>
    <row r="545" spans="4:17" hidden="1" x14ac:dyDescent="0.25">
      <c r="D545" s="41" t="str">
        <f t="shared" si="72"/>
        <v/>
      </c>
      <c r="E545" s="23">
        <f t="shared" si="77"/>
        <v>144</v>
      </c>
      <c r="F545" s="41">
        <f t="shared" si="78"/>
        <v>159999.99999999901</v>
      </c>
      <c r="G545" s="42">
        <f t="shared" si="73"/>
        <v>195.34722222222103</v>
      </c>
      <c r="H545" s="42">
        <f t="shared" si="74"/>
        <v>181.87499999999889</v>
      </c>
      <c r="I545" s="42">
        <f t="shared" si="79"/>
        <v>1666.6666666666667</v>
      </c>
      <c r="J545" s="41">
        <f t="shared" si="75"/>
        <v>1862.0138888888878</v>
      </c>
      <c r="K545" s="41">
        <f t="shared" si="80"/>
        <v>1666.8886979166668</v>
      </c>
      <c r="L545" s="23">
        <f t="shared" si="76"/>
        <v>1</v>
      </c>
      <c r="M545" s="41">
        <f>SUM(G$401:G545)-SUM(H$401:H545)</f>
        <v>3369.9999999998254</v>
      </c>
      <c r="N545" s="23"/>
      <c r="O545" s="23"/>
      <c r="P545" s="23"/>
      <c r="Q545" s="23"/>
    </row>
    <row r="546" spans="4:17" hidden="1" x14ac:dyDescent="0.25">
      <c r="D546" s="41" t="str">
        <f t="shared" si="72"/>
        <v/>
      </c>
      <c r="E546" s="23">
        <f t="shared" si="77"/>
        <v>145</v>
      </c>
      <c r="F546" s="41">
        <f t="shared" si="78"/>
        <v>158333.33333333235</v>
      </c>
      <c r="G546" s="42">
        <f t="shared" si="73"/>
        <v>193.33333333333215</v>
      </c>
      <c r="H546" s="42">
        <f t="shared" si="74"/>
        <v>179.99999999999889</v>
      </c>
      <c r="I546" s="42">
        <f t="shared" si="79"/>
        <v>1666.6666666666667</v>
      </c>
      <c r="J546" s="41">
        <f t="shared" si="75"/>
        <v>1859.9999999999989</v>
      </c>
      <c r="K546" s="41">
        <f t="shared" si="80"/>
        <v>1666.8864322916668</v>
      </c>
      <c r="L546" s="23">
        <f t="shared" si="76"/>
        <v>1</v>
      </c>
      <c r="M546" s="41">
        <f>SUM(G$401:G546)-SUM(H$401:H546)</f>
        <v>3383.3333333331611</v>
      </c>
      <c r="N546" s="23"/>
      <c r="O546" s="23"/>
      <c r="P546" s="23"/>
      <c r="Q546" s="23"/>
    </row>
    <row r="547" spans="4:17" hidden="1" x14ac:dyDescent="0.25">
      <c r="D547" s="41" t="str">
        <f t="shared" si="72"/>
        <v/>
      </c>
      <c r="E547" s="23">
        <f t="shared" si="77"/>
        <v>146</v>
      </c>
      <c r="F547" s="41">
        <f t="shared" si="78"/>
        <v>156666.6666666657</v>
      </c>
      <c r="G547" s="42">
        <f t="shared" si="73"/>
        <v>191.31944444444329</v>
      </c>
      <c r="H547" s="42">
        <f t="shared" si="74"/>
        <v>178.12499999999889</v>
      </c>
      <c r="I547" s="42">
        <f t="shared" si="79"/>
        <v>1666.6666666666667</v>
      </c>
      <c r="J547" s="41">
        <f t="shared" si="75"/>
        <v>1857.9861111111099</v>
      </c>
      <c r="K547" s="41">
        <f t="shared" si="80"/>
        <v>1666.8841666666667</v>
      </c>
      <c r="L547" s="23">
        <f t="shared" si="76"/>
        <v>1</v>
      </c>
      <c r="M547" s="41">
        <f>SUM(G$401:G547)-SUM(H$401:H547)</f>
        <v>3396.5277777776064</v>
      </c>
      <c r="N547" s="23"/>
      <c r="O547" s="23"/>
      <c r="P547" s="23"/>
      <c r="Q547" s="23"/>
    </row>
    <row r="548" spans="4:17" hidden="1" x14ac:dyDescent="0.25">
      <c r="D548" s="41" t="str">
        <f t="shared" si="72"/>
        <v/>
      </c>
      <c r="E548" s="23">
        <f t="shared" si="77"/>
        <v>147</v>
      </c>
      <c r="F548" s="41">
        <f t="shared" si="78"/>
        <v>154999.99999999904</v>
      </c>
      <c r="G548" s="42">
        <f t="shared" si="73"/>
        <v>189.30555555555441</v>
      </c>
      <c r="H548" s="42">
        <f t="shared" si="74"/>
        <v>176.24999999999895</v>
      </c>
      <c r="I548" s="42">
        <f t="shared" si="79"/>
        <v>1666.666666666667</v>
      </c>
      <c r="J548" s="41">
        <f t="shared" si="75"/>
        <v>1855.9722222222213</v>
      </c>
      <c r="K548" s="41">
        <f t="shared" si="80"/>
        <v>1666.8819010416667</v>
      </c>
      <c r="L548" s="23">
        <f t="shared" si="76"/>
        <v>1</v>
      </c>
      <c r="M548" s="41">
        <f>SUM(G$401:G548)-SUM(H$401:H548)</f>
        <v>3409.5833333331611</v>
      </c>
      <c r="N548" s="23"/>
      <c r="O548" s="23"/>
      <c r="P548" s="23"/>
      <c r="Q548" s="23"/>
    </row>
    <row r="549" spans="4:17" hidden="1" x14ac:dyDescent="0.25">
      <c r="D549" s="41" t="str">
        <f t="shared" si="72"/>
        <v/>
      </c>
      <c r="E549" s="23">
        <f t="shared" si="77"/>
        <v>148</v>
      </c>
      <c r="F549" s="41">
        <f t="shared" si="78"/>
        <v>153333.33333333238</v>
      </c>
      <c r="G549" s="42">
        <f t="shared" si="73"/>
        <v>187.29166666666552</v>
      </c>
      <c r="H549" s="42">
        <f t="shared" si="74"/>
        <v>174.37499999999895</v>
      </c>
      <c r="I549" s="42">
        <f t="shared" si="79"/>
        <v>1666.6666666666667</v>
      </c>
      <c r="J549" s="41">
        <f t="shared" si="75"/>
        <v>1853.9583333333323</v>
      </c>
      <c r="K549" s="41">
        <f t="shared" si="80"/>
        <v>1666.8796354166668</v>
      </c>
      <c r="L549" s="23">
        <f t="shared" si="76"/>
        <v>1</v>
      </c>
      <c r="M549" s="41">
        <f>SUM(G$401:G549)-SUM(H$401:H549)</f>
        <v>3422.4999999998254</v>
      </c>
      <c r="N549" s="23"/>
      <c r="O549" s="23"/>
      <c r="P549" s="23"/>
      <c r="Q549" s="23"/>
    </row>
    <row r="550" spans="4:17" hidden="1" x14ac:dyDescent="0.25">
      <c r="D550" s="41" t="str">
        <f t="shared" si="72"/>
        <v/>
      </c>
      <c r="E550" s="23">
        <f t="shared" si="77"/>
        <v>149</v>
      </c>
      <c r="F550" s="41">
        <f t="shared" si="78"/>
        <v>151666.66666666573</v>
      </c>
      <c r="G550" s="42">
        <f t="shared" si="73"/>
        <v>185.27777777777666</v>
      </c>
      <c r="H550" s="42">
        <f t="shared" si="74"/>
        <v>172.49999999999895</v>
      </c>
      <c r="I550" s="42">
        <f t="shared" si="79"/>
        <v>1666.6666666666667</v>
      </c>
      <c r="J550" s="41">
        <f t="shared" si="75"/>
        <v>1851.9444444444434</v>
      </c>
      <c r="K550" s="41">
        <f t="shared" si="80"/>
        <v>1666.8773697916668</v>
      </c>
      <c r="L550" s="23">
        <f t="shared" si="76"/>
        <v>1</v>
      </c>
      <c r="M550" s="41">
        <f>SUM(G$401:G550)-SUM(H$401:H550)</f>
        <v>3435.2777777775991</v>
      </c>
      <c r="N550" s="23"/>
      <c r="O550" s="23"/>
      <c r="P550" s="23"/>
      <c r="Q550" s="23"/>
    </row>
    <row r="551" spans="4:17" hidden="1" x14ac:dyDescent="0.25">
      <c r="D551" s="41" t="str">
        <f t="shared" si="72"/>
        <v/>
      </c>
      <c r="E551" s="23">
        <f t="shared" si="77"/>
        <v>150</v>
      </c>
      <c r="F551" s="41">
        <f t="shared" si="78"/>
        <v>149999.99999999907</v>
      </c>
      <c r="G551" s="42">
        <f t="shared" si="73"/>
        <v>183.26388888888778</v>
      </c>
      <c r="H551" s="42">
        <f t="shared" si="74"/>
        <v>170.62499999999895</v>
      </c>
      <c r="I551" s="42">
        <f t="shared" si="79"/>
        <v>1666.6666666666667</v>
      </c>
      <c r="J551" s="41">
        <f t="shared" si="75"/>
        <v>1849.9305555555545</v>
      </c>
      <c r="K551" s="41">
        <f t="shared" si="80"/>
        <v>1666.8751041666667</v>
      </c>
      <c r="L551" s="23">
        <f t="shared" si="76"/>
        <v>1</v>
      </c>
      <c r="M551" s="41">
        <f>SUM(G$401:G551)-SUM(H$401:H551)</f>
        <v>3447.9166666664896</v>
      </c>
      <c r="N551" s="23"/>
      <c r="O551" s="23"/>
      <c r="P551" s="23"/>
      <c r="Q551" s="23"/>
    </row>
    <row r="552" spans="4:17" hidden="1" x14ac:dyDescent="0.25">
      <c r="D552" s="41" t="str">
        <f t="shared" si="72"/>
        <v/>
      </c>
      <c r="E552" s="23">
        <f t="shared" si="77"/>
        <v>151</v>
      </c>
      <c r="F552" s="41">
        <f t="shared" si="78"/>
        <v>148333.33333333241</v>
      </c>
      <c r="G552" s="42">
        <f t="shared" si="73"/>
        <v>181.24999999999889</v>
      </c>
      <c r="H552" s="42">
        <f t="shared" si="74"/>
        <v>168.74999999999898</v>
      </c>
      <c r="I552" s="42">
        <f t="shared" si="79"/>
        <v>1666.6666666666667</v>
      </c>
      <c r="J552" s="41">
        <f t="shared" si="75"/>
        <v>1847.9166666666656</v>
      </c>
      <c r="K552" s="41">
        <f t="shared" si="80"/>
        <v>1666.8728385416669</v>
      </c>
      <c r="L552" s="23">
        <f t="shared" si="76"/>
        <v>1</v>
      </c>
      <c r="M552" s="41">
        <f>SUM(G$401:G552)-SUM(H$401:H552)</f>
        <v>3460.4166666664896</v>
      </c>
      <c r="N552" s="23"/>
      <c r="O552" s="23"/>
      <c r="P552" s="23"/>
      <c r="Q552" s="23"/>
    </row>
    <row r="553" spans="4:17" hidden="1" x14ac:dyDescent="0.25">
      <c r="D553" s="41" t="str">
        <f t="shared" si="72"/>
        <v/>
      </c>
      <c r="E553" s="23">
        <f t="shared" si="77"/>
        <v>152</v>
      </c>
      <c r="F553" s="41">
        <f t="shared" si="78"/>
        <v>146666.66666666575</v>
      </c>
      <c r="G553" s="42">
        <f t="shared" si="73"/>
        <v>179.23611111111003</v>
      </c>
      <c r="H553" s="42">
        <f t="shared" si="74"/>
        <v>166.87499999999898</v>
      </c>
      <c r="I553" s="42">
        <f t="shared" si="79"/>
        <v>1666.6666666666667</v>
      </c>
      <c r="J553" s="41">
        <f t="shared" si="75"/>
        <v>1845.9027777777767</v>
      </c>
      <c r="K553" s="41">
        <f t="shared" si="80"/>
        <v>1666.8705729166668</v>
      </c>
      <c r="L553" s="23">
        <f t="shared" si="76"/>
        <v>1</v>
      </c>
      <c r="M553" s="41">
        <f>SUM(G$401:G553)-SUM(H$401:H553)</f>
        <v>3472.7777777775991</v>
      </c>
      <c r="N553" s="23"/>
      <c r="O553" s="23"/>
      <c r="P553" s="23"/>
      <c r="Q553" s="23"/>
    </row>
    <row r="554" spans="4:17" hidden="1" x14ac:dyDescent="0.25">
      <c r="D554" s="41" t="str">
        <f t="shared" si="72"/>
        <v/>
      </c>
      <c r="E554" s="23">
        <f t="shared" si="77"/>
        <v>153</v>
      </c>
      <c r="F554" s="41">
        <f t="shared" si="78"/>
        <v>144999.9999999991</v>
      </c>
      <c r="G554" s="42">
        <f t="shared" si="73"/>
        <v>177.22222222222112</v>
      </c>
      <c r="H554" s="42">
        <f t="shared" si="74"/>
        <v>164.99999999999901</v>
      </c>
      <c r="I554" s="42">
        <f t="shared" si="79"/>
        <v>1666.6666666666667</v>
      </c>
      <c r="J554" s="41">
        <f t="shared" si="75"/>
        <v>1843.8888888888878</v>
      </c>
      <c r="K554" s="41">
        <f t="shared" si="80"/>
        <v>1666.8683072916667</v>
      </c>
      <c r="L554" s="23">
        <f t="shared" si="76"/>
        <v>1</v>
      </c>
      <c r="M554" s="41">
        <f>SUM(G$401:G554)-SUM(H$401:H554)</f>
        <v>3484.9999999998181</v>
      </c>
      <c r="N554" s="23"/>
      <c r="O554" s="23"/>
      <c r="P554" s="23"/>
      <c r="Q554" s="23"/>
    </row>
    <row r="555" spans="4:17" hidden="1" x14ac:dyDescent="0.25">
      <c r="D555" s="41" t="str">
        <f t="shared" si="72"/>
        <v/>
      </c>
      <c r="E555" s="23">
        <f t="shared" si="77"/>
        <v>154</v>
      </c>
      <c r="F555" s="41">
        <f t="shared" si="78"/>
        <v>143333.33333333244</v>
      </c>
      <c r="G555" s="42">
        <f t="shared" si="73"/>
        <v>175.20833333333223</v>
      </c>
      <c r="H555" s="42">
        <f t="shared" si="74"/>
        <v>163.12499999999901</v>
      </c>
      <c r="I555" s="42">
        <f t="shared" si="79"/>
        <v>1666.666666666667</v>
      </c>
      <c r="J555" s="41">
        <f t="shared" si="75"/>
        <v>1841.8749999999991</v>
      </c>
      <c r="K555" s="41">
        <f t="shared" si="80"/>
        <v>1666.8660416666667</v>
      </c>
      <c r="L555" s="23">
        <f t="shared" si="76"/>
        <v>1</v>
      </c>
      <c r="M555" s="41">
        <f>SUM(G$401:G555)-SUM(H$401:H555)</f>
        <v>3497.0833333331539</v>
      </c>
      <c r="N555" s="23"/>
      <c r="O555" s="23"/>
      <c r="P555" s="23"/>
      <c r="Q555" s="23"/>
    </row>
    <row r="556" spans="4:17" hidden="1" x14ac:dyDescent="0.25">
      <c r="D556" s="41" t="str">
        <f t="shared" si="72"/>
        <v/>
      </c>
      <c r="E556" s="23">
        <f t="shared" si="77"/>
        <v>155</v>
      </c>
      <c r="F556" s="41">
        <f t="shared" si="78"/>
        <v>141666.66666666578</v>
      </c>
      <c r="G556" s="42">
        <f t="shared" si="73"/>
        <v>173.19444444444335</v>
      </c>
      <c r="H556" s="42">
        <f t="shared" si="74"/>
        <v>161.24999999999901</v>
      </c>
      <c r="I556" s="42">
        <f t="shared" si="79"/>
        <v>1666.6666666666667</v>
      </c>
      <c r="J556" s="41">
        <f t="shared" si="75"/>
        <v>1839.8611111111102</v>
      </c>
      <c r="K556" s="41">
        <f t="shared" si="80"/>
        <v>1666.8637760416668</v>
      </c>
      <c r="L556" s="23">
        <f t="shared" si="76"/>
        <v>1</v>
      </c>
      <c r="M556" s="41">
        <f>SUM(G$401:G556)-SUM(H$401:H556)</f>
        <v>3509.0277777775991</v>
      </c>
      <c r="N556" s="23"/>
      <c r="O556" s="23"/>
      <c r="P556" s="23"/>
      <c r="Q556" s="23"/>
    </row>
    <row r="557" spans="4:17" hidden="1" x14ac:dyDescent="0.25">
      <c r="D557" s="41" t="str">
        <f t="shared" si="72"/>
        <v/>
      </c>
      <c r="E557" s="23">
        <f t="shared" si="77"/>
        <v>156</v>
      </c>
      <c r="F557" s="41">
        <f t="shared" si="78"/>
        <v>139999.99999999913</v>
      </c>
      <c r="G557" s="42">
        <f t="shared" si="73"/>
        <v>171.18055555555449</v>
      </c>
      <c r="H557" s="42">
        <f t="shared" si="74"/>
        <v>159.37499999999903</v>
      </c>
      <c r="I557" s="42">
        <f t="shared" si="79"/>
        <v>1666.6666666666667</v>
      </c>
      <c r="J557" s="41">
        <f t="shared" si="75"/>
        <v>1837.8472222222213</v>
      </c>
      <c r="K557" s="41">
        <f t="shared" si="80"/>
        <v>1666.8615104166668</v>
      </c>
      <c r="L557" s="23">
        <f t="shared" si="76"/>
        <v>1</v>
      </c>
      <c r="M557" s="41">
        <f>SUM(G$401:G557)-SUM(H$401:H557)</f>
        <v>3520.8333333331539</v>
      </c>
      <c r="N557" s="23"/>
      <c r="O557" s="23"/>
      <c r="P557" s="23"/>
      <c r="Q557" s="23"/>
    </row>
    <row r="558" spans="4:17" hidden="1" x14ac:dyDescent="0.25">
      <c r="D558" s="41" t="str">
        <f t="shared" si="72"/>
        <v/>
      </c>
      <c r="E558" s="23">
        <f t="shared" si="77"/>
        <v>157</v>
      </c>
      <c r="F558" s="41">
        <f t="shared" si="78"/>
        <v>138333.33333333247</v>
      </c>
      <c r="G558" s="42">
        <f t="shared" si="73"/>
        <v>169.16666666666563</v>
      </c>
      <c r="H558" s="42">
        <f t="shared" si="74"/>
        <v>157.49999999999903</v>
      </c>
      <c r="I558" s="42">
        <f t="shared" si="79"/>
        <v>1666.6666666666667</v>
      </c>
      <c r="J558" s="41">
        <f t="shared" si="75"/>
        <v>1835.8333333333323</v>
      </c>
      <c r="K558" s="41">
        <f t="shared" si="80"/>
        <v>1666.8592447916667</v>
      </c>
      <c r="L558" s="23">
        <f t="shared" si="76"/>
        <v>1</v>
      </c>
      <c r="M558" s="41">
        <f>SUM(G$401:G558)-SUM(H$401:H558)</f>
        <v>3532.4999999998181</v>
      </c>
      <c r="N558" s="23"/>
      <c r="O558" s="23"/>
      <c r="P558" s="23"/>
      <c r="Q558" s="23"/>
    </row>
    <row r="559" spans="4:17" hidden="1" x14ac:dyDescent="0.25">
      <c r="D559" s="41" t="str">
        <f t="shared" si="72"/>
        <v/>
      </c>
      <c r="E559" s="23">
        <f t="shared" si="77"/>
        <v>158</v>
      </c>
      <c r="F559" s="41">
        <f t="shared" si="78"/>
        <v>136666.66666666581</v>
      </c>
      <c r="G559" s="42">
        <f t="shared" si="73"/>
        <v>167.15277777777675</v>
      </c>
      <c r="H559" s="42">
        <f t="shared" si="74"/>
        <v>155.62499999999906</v>
      </c>
      <c r="I559" s="42">
        <f t="shared" si="79"/>
        <v>1666.6666666666667</v>
      </c>
      <c r="J559" s="41">
        <f t="shared" si="75"/>
        <v>1833.8194444444434</v>
      </c>
      <c r="K559" s="41">
        <f t="shared" si="80"/>
        <v>1666.8569791666666</v>
      </c>
      <c r="L559" s="23">
        <f t="shared" si="76"/>
        <v>1</v>
      </c>
      <c r="M559" s="41">
        <f>SUM(G$401:G559)-SUM(H$401:H559)</f>
        <v>3544.0277777775918</v>
      </c>
      <c r="N559" s="23"/>
      <c r="O559" s="23"/>
      <c r="P559" s="23"/>
      <c r="Q559" s="23"/>
    </row>
    <row r="560" spans="4:17" hidden="1" x14ac:dyDescent="0.25">
      <c r="D560" s="41" t="str">
        <f t="shared" si="72"/>
        <v/>
      </c>
      <c r="E560" s="23">
        <f t="shared" si="77"/>
        <v>159</v>
      </c>
      <c r="F560" s="41">
        <f t="shared" si="78"/>
        <v>134999.99999999916</v>
      </c>
      <c r="G560" s="42">
        <f t="shared" si="73"/>
        <v>165.13888888888786</v>
      </c>
      <c r="H560" s="42">
        <f t="shared" si="74"/>
        <v>153.74999999999906</v>
      </c>
      <c r="I560" s="42">
        <f t="shared" si="79"/>
        <v>1666.6666666666667</v>
      </c>
      <c r="J560" s="41">
        <f t="shared" si="75"/>
        <v>1831.8055555555545</v>
      </c>
      <c r="K560" s="41">
        <f t="shared" si="80"/>
        <v>1666.8547135416668</v>
      </c>
      <c r="L560" s="23">
        <f t="shared" si="76"/>
        <v>1</v>
      </c>
      <c r="M560" s="41">
        <f>SUM(G$401:G560)-SUM(H$401:H560)</f>
        <v>3555.4166666664823</v>
      </c>
      <c r="N560" s="23"/>
      <c r="O560" s="23"/>
      <c r="P560" s="23"/>
      <c r="Q560" s="23"/>
    </row>
    <row r="561" spans="4:17" hidden="1" x14ac:dyDescent="0.25">
      <c r="D561" s="41" t="str">
        <f t="shared" si="72"/>
        <v/>
      </c>
      <c r="E561" s="23">
        <f t="shared" si="77"/>
        <v>160</v>
      </c>
      <c r="F561" s="41">
        <f t="shared" si="78"/>
        <v>133333.3333333325</v>
      </c>
      <c r="G561" s="42">
        <f t="shared" si="73"/>
        <v>163.12499999999901</v>
      </c>
      <c r="H561" s="42">
        <f t="shared" si="74"/>
        <v>151.87499999999906</v>
      </c>
      <c r="I561" s="42">
        <f t="shared" si="79"/>
        <v>1666.6666666666667</v>
      </c>
      <c r="J561" s="41">
        <f t="shared" si="75"/>
        <v>1829.7916666666658</v>
      </c>
      <c r="K561" s="41">
        <f t="shared" si="80"/>
        <v>1666.8524479166667</v>
      </c>
      <c r="L561" s="23">
        <f t="shared" si="76"/>
        <v>1</v>
      </c>
      <c r="M561" s="41">
        <f>SUM(G$401:G561)-SUM(H$401:H561)</f>
        <v>3566.6666666664823</v>
      </c>
      <c r="N561" s="23"/>
      <c r="O561" s="23"/>
      <c r="P561" s="23"/>
      <c r="Q561" s="23"/>
    </row>
    <row r="562" spans="4:17" hidden="1" x14ac:dyDescent="0.25">
      <c r="D562" s="41" t="str">
        <f t="shared" si="72"/>
        <v/>
      </c>
      <c r="E562" s="23">
        <f t="shared" si="77"/>
        <v>161</v>
      </c>
      <c r="F562" s="41">
        <f t="shared" si="78"/>
        <v>131666.66666666584</v>
      </c>
      <c r="G562" s="42">
        <f t="shared" si="73"/>
        <v>161.11111111111012</v>
      </c>
      <c r="H562" s="42">
        <f t="shared" si="74"/>
        <v>149.99999999999906</v>
      </c>
      <c r="I562" s="42">
        <f t="shared" si="79"/>
        <v>1666.6666666666667</v>
      </c>
      <c r="J562" s="41">
        <f t="shared" si="75"/>
        <v>1827.7777777777769</v>
      </c>
      <c r="K562" s="41">
        <f t="shared" si="80"/>
        <v>1666.8501822916667</v>
      </c>
      <c r="L562" s="23">
        <f t="shared" si="76"/>
        <v>1</v>
      </c>
      <c r="M562" s="41">
        <f>SUM(G$401:G562)-SUM(H$401:H562)</f>
        <v>3577.7777777775918</v>
      </c>
      <c r="N562" s="23"/>
      <c r="O562" s="23"/>
      <c r="P562" s="23"/>
      <c r="Q562" s="23"/>
    </row>
    <row r="563" spans="4:17" hidden="1" x14ac:dyDescent="0.25">
      <c r="D563" s="41" t="str">
        <f t="shared" si="72"/>
        <v/>
      </c>
      <c r="E563" s="23">
        <f t="shared" si="77"/>
        <v>162</v>
      </c>
      <c r="F563" s="41">
        <f t="shared" si="78"/>
        <v>129999.99999999917</v>
      </c>
      <c r="G563" s="42">
        <f t="shared" si="73"/>
        <v>159.09722222222123</v>
      </c>
      <c r="H563" s="42">
        <f t="shared" si="74"/>
        <v>148.12499999999909</v>
      </c>
      <c r="I563" s="42">
        <f t="shared" si="79"/>
        <v>1666.6666666666667</v>
      </c>
      <c r="J563" s="41">
        <f t="shared" si="75"/>
        <v>1825.763888888888</v>
      </c>
      <c r="K563" s="41">
        <f t="shared" si="80"/>
        <v>1666.8479166666668</v>
      </c>
      <c r="L563" s="23">
        <f t="shared" si="76"/>
        <v>1</v>
      </c>
      <c r="M563" s="41">
        <f>SUM(G$401:G563)-SUM(H$401:H563)</f>
        <v>3588.7499999998108</v>
      </c>
      <c r="N563" s="23"/>
      <c r="O563" s="23"/>
      <c r="P563" s="23"/>
      <c r="Q563" s="23"/>
    </row>
    <row r="564" spans="4:17" hidden="1" x14ac:dyDescent="0.25">
      <c r="D564" s="41" t="str">
        <f t="shared" si="72"/>
        <v/>
      </c>
      <c r="E564" s="23">
        <f t="shared" si="77"/>
        <v>163</v>
      </c>
      <c r="F564" s="41">
        <f t="shared" si="78"/>
        <v>128333.3333333325</v>
      </c>
      <c r="G564" s="42">
        <f t="shared" si="73"/>
        <v>157.08333333333235</v>
      </c>
      <c r="H564" s="42">
        <f t="shared" si="74"/>
        <v>146.24999999999909</v>
      </c>
      <c r="I564" s="42">
        <f t="shared" si="79"/>
        <v>1666.6666666666667</v>
      </c>
      <c r="J564" s="41">
        <f t="shared" si="75"/>
        <v>1823.7499999999991</v>
      </c>
      <c r="K564" s="41">
        <f t="shared" si="80"/>
        <v>1666.8456510416668</v>
      </c>
      <c r="L564" s="23">
        <f t="shared" si="76"/>
        <v>1</v>
      </c>
      <c r="M564" s="41">
        <f>SUM(G$401:G564)-SUM(H$401:H564)</f>
        <v>3599.5833333331466</v>
      </c>
      <c r="N564" s="23"/>
      <c r="O564" s="23"/>
      <c r="P564" s="23"/>
      <c r="Q564" s="23"/>
    </row>
    <row r="565" spans="4:17" hidden="1" x14ac:dyDescent="0.25">
      <c r="D565" s="41" t="str">
        <f t="shared" si="72"/>
        <v/>
      </c>
      <c r="E565" s="23">
        <f t="shared" si="77"/>
        <v>164</v>
      </c>
      <c r="F565" s="41">
        <f t="shared" si="78"/>
        <v>126666.66666666583</v>
      </c>
      <c r="G565" s="42">
        <f t="shared" si="73"/>
        <v>155.06944444444346</v>
      </c>
      <c r="H565" s="42">
        <f t="shared" si="74"/>
        <v>144.37499999999906</v>
      </c>
      <c r="I565" s="42">
        <f t="shared" si="79"/>
        <v>1666.6666666666667</v>
      </c>
      <c r="J565" s="41">
        <f t="shared" si="75"/>
        <v>1821.7361111111102</v>
      </c>
      <c r="K565" s="41">
        <f t="shared" si="80"/>
        <v>1666.8433854166667</v>
      </c>
      <c r="L565" s="23">
        <f t="shared" si="76"/>
        <v>1</v>
      </c>
      <c r="M565" s="41">
        <f>SUM(G$401:G565)-SUM(H$401:H565)</f>
        <v>3610.2777777775918</v>
      </c>
      <c r="N565" s="23"/>
      <c r="O565" s="23"/>
      <c r="P565" s="23"/>
      <c r="Q565" s="23"/>
    </row>
    <row r="566" spans="4:17" hidden="1" x14ac:dyDescent="0.25">
      <c r="D566" s="41" t="str">
        <f t="shared" si="72"/>
        <v/>
      </c>
      <c r="E566" s="23">
        <f t="shared" si="77"/>
        <v>165</v>
      </c>
      <c r="F566" s="41">
        <f t="shared" si="78"/>
        <v>124999.99999999916</v>
      </c>
      <c r="G566" s="42">
        <f t="shared" si="73"/>
        <v>153.05555555555455</v>
      </c>
      <c r="H566" s="42">
        <f t="shared" si="74"/>
        <v>142.49999999999906</v>
      </c>
      <c r="I566" s="42">
        <f t="shared" si="79"/>
        <v>1666.6666666666667</v>
      </c>
      <c r="J566" s="41">
        <f t="shared" si="75"/>
        <v>1819.7222222222213</v>
      </c>
      <c r="K566" s="41">
        <f t="shared" si="80"/>
        <v>1666.8411197916666</v>
      </c>
      <c r="L566" s="23">
        <f t="shared" si="76"/>
        <v>1</v>
      </c>
      <c r="M566" s="41">
        <f>SUM(G$401:G566)-SUM(H$401:H566)</f>
        <v>3620.8333333331466</v>
      </c>
      <c r="N566" s="23"/>
      <c r="O566" s="23"/>
      <c r="P566" s="23"/>
      <c r="Q566" s="23"/>
    </row>
    <row r="567" spans="4:17" hidden="1" x14ac:dyDescent="0.25">
      <c r="D567" s="41" t="str">
        <f t="shared" si="72"/>
        <v/>
      </c>
      <c r="E567" s="23">
        <f t="shared" si="77"/>
        <v>166</v>
      </c>
      <c r="F567" s="41">
        <f t="shared" si="78"/>
        <v>123333.33333333248</v>
      </c>
      <c r="G567" s="42">
        <f t="shared" si="73"/>
        <v>151.04166666666566</v>
      </c>
      <c r="H567" s="42">
        <f t="shared" si="74"/>
        <v>140.62499999999906</v>
      </c>
      <c r="I567" s="42">
        <f t="shared" si="79"/>
        <v>1666.6666666666667</v>
      </c>
      <c r="J567" s="41">
        <f t="shared" si="75"/>
        <v>1817.7083333333323</v>
      </c>
      <c r="K567" s="41">
        <f t="shared" si="80"/>
        <v>1666.8388541666668</v>
      </c>
      <c r="L567" s="23">
        <f t="shared" si="76"/>
        <v>1</v>
      </c>
      <c r="M567" s="41">
        <f>SUM(G$401:G567)-SUM(H$401:H567)</f>
        <v>3631.2499999998108</v>
      </c>
      <c r="N567" s="23"/>
      <c r="O567" s="23"/>
      <c r="P567" s="23"/>
      <c r="Q567" s="23"/>
    </row>
    <row r="568" spans="4:17" hidden="1" x14ac:dyDescent="0.25">
      <c r="D568" s="41" t="str">
        <f t="shared" si="72"/>
        <v/>
      </c>
      <c r="E568" s="23">
        <f t="shared" si="77"/>
        <v>167</v>
      </c>
      <c r="F568" s="41">
        <f t="shared" si="78"/>
        <v>121666.66666666581</v>
      </c>
      <c r="G568" s="42">
        <f t="shared" si="73"/>
        <v>149.02777777777678</v>
      </c>
      <c r="H568" s="42">
        <f t="shared" si="74"/>
        <v>138.74999999999906</v>
      </c>
      <c r="I568" s="42">
        <f t="shared" si="79"/>
        <v>1666.6666666666667</v>
      </c>
      <c r="J568" s="41">
        <f t="shared" si="75"/>
        <v>1815.6944444444434</v>
      </c>
      <c r="K568" s="41">
        <f t="shared" si="80"/>
        <v>1666.8365885416667</v>
      </c>
      <c r="L568" s="23">
        <f t="shared" si="76"/>
        <v>1</v>
      </c>
      <c r="M568" s="41">
        <f>SUM(G$401:G568)-SUM(H$401:H568)</f>
        <v>3641.5277777775846</v>
      </c>
      <c r="N568" s="23"/>
      <c r="O568" s="23"/>
      <c r="P568" s="23"/>
      <c r="Q568" s="23"/>
    </row>
    <row r="569" spans="4:17" hidden="1" x14ac:dyDescent="0.25">
      <c r="D569" s="41" t="str">
        <f t="shared" si="72"/>
        <v/>
      </c>
      <c r="E569" s="23">
        <f t="shared" si="77"/>
        <v>168</v>
      </c>
      <c r="F569" s="41">
        <f t="shared" si="78"/>
        <v>119999.99999999914</v>
      </c>
      <c r="G569" s="42">
        <f t="shared" si="73"/>
        <v>147.01388888888786</v>
      </c>
      <c r="H569" s="42">
        <f t="shared" si="74"/>
        <v>136.87499999999906</v>
      </c>
      <c r="I569" s="42">
        <f t="shared" si="79"/>
        <v>1666.6666666666667</v>
      </c>
      <c r="J569" s="41">
        <f t="shared" si="75"/>
        <v>1813.6805555555545</v>
      </c>
      <c r="K569" s="41">
        <f t="shared" si="80"/>
        <v>1666.8343229166667</v>
      </c>
      <c r="L569" s="23">
        <f t="shared" si="76"/>
        <v>1</v>
      </c>
      <c r="M569" s="41">
        <f>SUM(G$401:G569)-SUM(H$401:H569)</f>
        <v>3651.6666666664751</v>
      </c>
      <c r="N569" s="23"/>
      <c r="O569" s="23"/>
      <c r="P569" s="23"/>
      <c r="Q569" s="23"/>
    </row>
    <row r="570" spans="4:17" hidden="1" x14ac:dyDescent="0.25">
      <c r="D570" s="41" t="str">
        <f t="shared" si="72"/>
        <v/>
      </c>
      <c r="E570" s="23">
        <f t="shared" si="77"/>
        <v>169</v>
      </c>
      <c r="F570" s="41">
        <f t="shared" si="78"/>
        <v>118333.33333333247</v>
      </c>
      <c r="G570" s="42">
        <f t="shared" si="73"/>
        <v>144.99999999999898</v>
      </c>
      <c r="H570" s="42">
        <f t="shared" si="74"/>
        <v>134.99999999999906</v>
      </c>
      <c r="I570" s="42">
        <f t="shared" si="79"/>
        <v>1666.6666666666665</v>
      </c>
      <c r="J570" s="41">
        <f t="shared" si="75"/>
        <v>1811.6666666666656</v>
      </c>
      <c r="K570" s="41">
        <f t="shared" si="80"/>
        <v>1666.8320572916668</v>
      </c>
      <c r="L570" s="23">
        <f t="shared" si="76"/>
        <v>1</v>
      </c>
      <c r="M570" s="41">
        <f>SUM(G$401:G570)-SUM(H$401:H570)</f>
        <v>3661.6666666664751</v>
      </c>
      <c r="N570" s="23"/>
      <c r="O570" s="23"/>
      <c r="P570" s="23"/>
      <c r="Q570" s="23"/>
    </row>
    <row r="571" spans="4:17" hidden="1" x14ac:dyDescent="0.25">
      <c r="D571" s="41" t="str">
        <f t="shared" si="72"/>
        <v/>
      </c>
      <c r="E571" s="23">
        <f t="shared" si="77"/>
        <v>170</v>
      </c>
      <c r="F571" s="41">
        <f t="shared" si="78"/>
        <v>116666.6666666658</v>
      </c>
      <c r="G571" s="42">
        <f t="shared" si="73"/>
        <v>142.98611111111009</v>
      </c>
      <c r="H571" s="42">
        <f t="shared" si="74"/>
        <v>133.12499999999906</v>
      </c>
      <c r="I571" s="42">
        <f t="shared" si="79"/>
        <v>1666.6666666666667</v>
      </c>
      <c r="J571" s="41">
        <f t="shared" si="75"/>
        <v>1809.6527777777769</v>
      </c>
      <c r="K571" s="41">
        <f t="shared" si="80"/>
        <v>1666.8297916666668</v>
      </c>
      <c r="L571" s="23">
        <f t="shared" si="76"/>
        <v>1</v>
      </c>
      <c r="M571" s="41">
        <f>SUM(G$401:G571)-SUM(H$401:H571)</f>
        <v>3671.5277777775846</v>
      </c>
      <c r="N571" s="23"/>
      <c r="O571" s="23"/>
      <c r="P571" s="23"/>
      <c r="Q571" s="23"/>
    </row>
    <row r="572" spans="4:17" hidden="1" x14ac:dyDescent="0.25">
      <c r="D572" s="41" t="str">
        <f t="shared" si="72"/>
        <v/>
      </c>
      <c r="E572" s="23">
        <f t="shared" si="77"/>
        <v>171</v>
      </c>
      <c r="F572" s="41">
        <f t="shared" si="78"/>
        <v>114999.99999999913</v>
      </c>
      <c r="G572" s="42">
        <f t="shared" si="73"/>
        <v>140.97222222222118</v>
      </c>
      <c r="H572" s="42">
        <f t="shared" si="74"/>
        <v>131.24999999999903</v>
      </c>
      <c r="I572" s="42">
        <f t="shared" si="79"/>
        <v>1666.6666666666667</v>
      </c>
      <c r="J572" s="41">
        <f t="shared" si="75"/>
        <v>1807.638888888888</v>
      </c>
      <c r="K572" s="41">
        <f t="shared" si="80"/>
        <v>1666.8275260416667</v>
      </c>
      <c r="L572" s="23">
        <f t="shared" si="76"/>
        <v>1</v>
      </c>
      <c r="M572" s="41">
        <f>SUM(G$401:G572)-SUM(H$401:H572)</f>
        <v>3681.2499999998035</v>
      </c>
      <c r="N572" s="23"/>
      <c r="O572" s="23"/>
      <c r="P572" s="23"/>
      <c r="Q572" s="23"/>
    </row>
    <row r="573" spans="4:17" hidden="1" x14ac:dyDescent="0.25">
      <c r="D573" s="41" t="str">
        <f t="shared" si="72"/>
        <v/>
      </c>
      <c r="E573" s="23">
        <f t="shared" si="77"/>
        <v>172</v>
      </c>
      <c r="F573" s="41">
        <f t="shared" si="78"/>
        <v>113333.33333333246</v>
      </c>
      <c r="G573" s="42">
        <f t="shared" si="73"/>
        <v>138.95833333333229</v>
      </c>
      <c r="H573" s="42">
        <f t="shared" si="74"/>
        <v>129.37499999999903</v>
      </c>
      <c r="I573" s="42">
        <f t="shared" si="79"/>
        <v>1666.6666666666667</v>
      </c>
      <c r="J573" s="41">
        <f t="shared" si="75"/>
        <v>1805.6249999999991</v>
      </c>
      <c r="K573" s="41">
        <f t="shared" si="80"/>
        <v>1666.8252604166667</v>
      </c>
      <c r="L573" s="23">
        <f t="shared" si="76"/>
        <v>1</v>
      </c>
      <c r="M573" s="41">
        <f>SUM(G$401:G573)-SUM(H$401:H573)</f>
        <v>3690.8333333331393</v>
      </c>
      <c r="N573" s="23"/>
      <c r="O573" s="23"/>
      <c r="P573" s="23"/>
      <c r="Q573" s="23"/>
    </row>
    <row r="574" spans="4:17" hidden="1" x14ac:dyDescent="0.25">
      <c r="D574" s="41" t="str">
        <f t="shared" si="72"/>
        <v/>
      </c>
      <c r="E574" s="23">
        <f t="shared" si="77"/>
        <v>173</v>
      </c>
      <c r="F574" s="41">
        <f t="shared" si="78"/>
        <v>111666.66666666578</v>
      </c>
      <c r="G574" s="42">
        <f t="shared" si="73"/>
        <v>136.94444444444341</v>
      </c>
      <c r="H574" s="42">
        <f t="shared" si="74"/>
        <v>127.49999999999903</v>
      </c>
      <c r="I574" s="42">
        <f t="shared" si="79"/>
        <v>1666.6666666666667</v>
      </c>
      <c r="J574" s="41">
        <f t="shared" si="75"/>
        <v>1803.6111111111102</v>
      </c>
      <c r="K574" s="41">
        <f t="shared" si="80"/>
        <v>1666.8229947916668</v>
      </c>
      <c r="L574" s="23">
        <f t="shared" si="76"/>
        <v>1</v>
      </c>
      <c r="M574" s="41">
        <f>SUM(G$401:G574)-SUM(H$401:H574)</f>
        <v>3700.2777777775846</v>
      </c>
      <c r="N574" s="23"/>
      <c r="O574" s="23"/>
      <c r="P574" s="23"/>
      <c r="Q574" s="23"/>
    </row>
    <row r="575" spans="4:17" hidden="1" x14ac:dyDescent="0.25">
      <c r="D575" s="41" t="str">
        <f t="shared" si="72"/>
        <v/>
      </c>
      <c r="E575" s="23">
        <f t="shared" si="77"/>
        <v>174</v>
      </c>
      <c r="F575" s="41">
        <f t="shared" si="78"/>
        <v>109999.99999999911</v>
      </c>
      <c r="G575" s="42">
        <f t="shared" si="73"/>
        <v>134.93055555555449</v>
      </c>
      <c r="H575" s="42">
        <f t="shared" si="74"/>
        <v>125.62499999999902</v>
      </c>
      <c r="I575" s="42">
        <f t="shared" si="79"/>
        <v>1666.6666666666667</v>
      </c>
      <c r="J575" s="41">
        <f t="shared" si="75"/>
        <v>1801.5972222222213</v>
      </c>
      <c r="K575" s="41">
        <f t="shared" si="80"/>
        <v>1666.8207291666668</v>
      </c>
      <c r="L575" s="23">
        <f t="shared" si="76"/>
        <v>1</v>
      </c>
      <c r="M575" s="41">
        <f>SUM(G$401:G575)-SUM(H$401:H575)</f>
        <v>3709.5833333331393</v>
      </c>
      <c r="N575" s="23"/>
      <c r="O575" s="23"/>
      <c r="P575" s="23"/>
      <c r="Q575" s="23"/>
    </row>
    <row r="576" spans="4:17" hidden="1" x14ac:dyDescent="0.25">
      <c r="D576" s="41" t="str">
        <f t="shared" si="72"/>
        <v/>
      </c>
      <c r="E576" s="23">
        <f t="shared" si="77"/>
        <v>175</v>
      </c>
      <c r="F576" s="41">
        <f t="shared" si="78"/>
        <v>108333.33333333244</v>
      </c>
      <c r="G576" s="42">
        <f t="shared" si="73"/>
        <v>132.91666666666561</v>
      </c>
      <c r="H576" s="42">
        <f t="shared" si="74"/>
        <v>123.74999999999902</v>
      </c>
      <c r="I576" s="42">
        <f t="shared" si="79"/>
        <v>1666.6666666666667</v>
      </c>
      <c r="J576" s="41">
        <f t="shared" si="75"/>
        <v>1799.5833333333323</v>
      </c>
      <c r="K576" s="41">
        <f t="shared" si="80"/>
        <v>1666.8184635416667</v>
      </c>
      <c r="L576" s="23">
        <f t="shared" si="76"/>
        <v>1</v>
      </c>
      <c r="M576" s="41">
        <f>SUM(G$401:G576)-SUM(H$401:H576)</f>
        <v>3718.7499999998035</v>
      </c>
      <c r="N576" s="23"/>
      <c r="O576" s="23"/>
      <c r="P576" s="23"/>
      <c r="Q576" s="23"/>
    </row>
    <row r="577" spans="4:17" hidden="1" x14ac:dyDescent="0.25">
      <c r="D577" s="41" t="str">
        <f t="shared" si="72"/>
        <v/>
      </c>
      <c r="E577" s="23">
        <f t="shared" si="77"/>
        <v>176</v>
      </c>
      <c r="F577" s="41">
        <f t="shared" si="78"/>
        <v>106666.66666666577</v>
      </c>
      <c r="G577" s="42">
        <f t="shared" si="73"/>
        <v>130.90277777777672</v>
      </c>
      <c r="H577" s="42">
        <f t="shared" si="74"/>
        <v>121.87499999999902</v>
      </c>
      <c r="I577" s="42">
        <f t="shared" si="79"/>
        <v>1666.6666666666667</v>
      </c>
      <c r="J577" s="41">
        <f t="shared" si="75"/>
        <v>1797.5694444444434</v>
      </c>
      <c r="K577" s="41">
        <f t="shared" si="80"/>
        <v>1666.8161979166669</v>
      </c>
      <c r="L577" s="23">
        <f t="shared" si="76"/>
        <v>1</v>
      </c>
      <c r="M577" s="41">
        <f>SUM(G$401:G577)-SUM(H$401:H577)</f>
        <v>3727.7777777775773</v>
      </c>
      <c r="N577" s="23"/>
      <c r="O577" s="23"/>
      <c r="P577" s="23"/>
      <c r="Q577" s="23"/>
    </row>
    <row r="578" spans="4:17" hidden="1" x14ac:dyDescent="0.25">
      <c r="D578" s="41" t="str">
        <f t="shared" si="72"/>
        <v/>
      </c>
      <c r="E578" s="23">
        <f t="shared" si="77"/>
        <v>177</v>
      </c>
      <c r="F578" s="41">
        <f t="shared" si="78"/>
        <v>104999.9999999991</v>
      </c>
      <c r="G578" s="42">
        <f t="shared" si="73"/>
        <v>128.88888888888781</v>
      </c>
      <c r="H578" s="42">
        <f t="shared" si="74"/>
        <v>119.99999999999899</v>
      </c>
      <c r="I578" s="42">
        <f t="shared" si="79"/>
        <v>1666.6666666666667</v>
      </c>
      <c r="J578" s="41">
        <f t="shared" si="75"/>
        <v>1795.5555555555545</v>
      </c>
      <c r="K578" s="41">
        <f t="shared" si="80"/>
        <v>1666.8139322916668</v>
      </c>
      <c r="L578" s="23">
        <f t="shared" si="76"/>
        <v>1</v>
      </c>
      <c r="M578" s="41">
        <f>SUM(G$401:G578)-SUM(H$401:H578)</f>
        <v>3736.6666666664678</v>
      </c>
      <c r="N578" s="23"/>
      <c r="O578" s="23"/>
      <c r="P578" s="23"/>
      <c r="Q578" s="23"/>
    </row>
    <row r="579" spans="4:17" hidden="1" x14ac:dyDescent="0.25">
      <c r="D579" s="41" t="str">
        <f t="shared" si="72"/>
        <v/>
      </c>
      <c r="E579" s="23">
        <f t="shared" si="77"/>
        <v>178</v>
      </c>
      <c r="F579" s="41">
        <f t="shared" si="78"/>
        <v>103333.33333333243</v>
      </c>
      <c r="G579" s="42">
        <f t="shared" si="73"/>
        <v>126.87499999999892</v>
      </c>
      <c r="H579" s="42">
        <f t="shared" si="74"/>
        <v>118.12499999999899</v>
      </c>
      <c r="I579" s="42">
        <f t="shared" si="79"/>
        <v>1666.6666666666667</v>
      </c>
      <c r="J579" s="41">
        <f t="shared" si="75"/>
        <v>1793.5416666666656</v>
      </c>
      <c r="K579" s="41">
        <f t="shared" si="80"/>
        <v>1666.8116666666667</v>
      </c>
      <c r="L579" s="23">
        <f t="shared" si="76"/>
        <v>1</v>
      </c>
      <c r="M579" s="41">
        <f>SUM(G$401:G579)-SUM(H$401:H579)</f>
        <v>3745.4166666664678</v>
      </c>
      <c r="N579" s="23"/>
      <c r="O579" s="23"/>
      <c r="P579" s="23"/>
      <c r="Q579" s="23"/>
    </row>
    <row r="580" spans="4:17" hidden="1" x14ac:dyDescent="0.25">
      <c r="D580" s="41" t="str">
        <f t="shared" si="72"/>
        <v/>
      </c>
      <c r="E580" s="23">
        <f t="shared" si="77"/>
        <v>179</v>
      </c>
      <c r="F580" s="41">
        <f t="shared" si="78"/>
        <v>101666.66666666575</v>
      </c>
      <c r="G580" s="42">
        <f t="shared" si="73"/>
        <v>124.86111111111002</v>
      </c>
      <c r="H580" s="42">
        <f t="shared" si="74"/>
        <v>116.24999999999899</v>
      </c>
      <c r="I580" s="42">
        <f t="shared" si="79"/>
        <v>1666.6666666666667</v>
      </c>
      <c r="J580" s="41">
        <f t="shared" si="75"/>
        <v>1791.5277777777767</v>
      </c>
      <c r="K580" s="41">
        <f t="shared" si="80"/>
        <v>1666.8094010416667</v>
      </c>
      <c r="L580" s="23">
        <f t="shared" si="76"/>
        <v>1</v>
      </c>
      <c r="M580" s="41">
        <f>SUM(G$401:G580)-SUM(H$401:H580)</f>
        <v>3754.0277777775773</v>
      </c>
      <c r="N580" s="23"/>
      <c r="O580" s="23"/>
      <c r="P580" s="23"/>
      <c r="Q580" s="23"/>
    </row>
    <row r="581" spans="4:17" hidden="1" x14ac:dyDescent="0.25">
      <c r="D581" s="41" t="str">
        <f t="shared" si="72"/>
        <v/>
      </c>
      <c r="E581" s="23">
        <f t="shared" si="77"/>
        <v>180</v>
      </c>
      <c r="F581" s="41">
        <f t="shared" si="78"/>
        <v>99999.999999999083</v>
      </c>
      <c r="G581" s="42">
        <f t="shared" si="73"/>
        <v>122.84722222222113</v>
      </c>
      <c r="H581" s="42">
        <f t="shared" si="74"/>
        <v>114.37499999999899</v>
      </c>
      <c r="I581" s="42">
        <f t="shared" si="79"/>
        <v>1666.6666666666667</v>
      </c>
      <c r="J581" s="41">
        <f t="shared" si="75"/>
        <v>1789.5138888888878</v>
      </c>
      <c r="K581" s="41">
        <f t="shared" si="80"/>
        <v>1666.8071354166668</v>
      </c>
      <c r="L581" s="23">
        <f t="shared" si="76"/>
        <v>1</v>
      </c>
      <c r="M581" s="41">
        <f>SUM(G$401:G581)-SUM(H$401:H581)</f>
        <v>3762.4999999997963</v>
      </c>
      <c r="N581" s="23"/>
      <c r="O581" s="23"/>
      <c r="P581" s="23"/>
      <c r="Q581" s="23"/>
    </row>
    <row r="582" spans="4:17" hidden="1" x14ac:dyDescent="0.25">
      <c r="D582" s="41" t="str">
        <f t="shared" si="72"/>
        <v/>
      </c>
      <c r="E582" s="23">
        <f t="shared" si="77"/>
        <v>181</v>
      </c>
      <c r="F582" s="41">
        <f t="shared" si="78"/>
        <v>98333.333333332412</v>
      </c>
      <c r="G582" s="42">
        <f t="shared" si="73"/>
        <v>120.83333333333223</v>
      </c>
      <c r="H582" s="42">
        <f t="shared" si="74"/>
        <v>112.49999999999898</v>
      </c>
      <c r="I582" s="42">
        <f t="shared" si="79"/>
        <v>1666.666666666667</v>
      </c>
      <c r="J582" s="41">
        <f t="shared" si="75"/>
        <v>1787.4999999999991</v>
      </c>
      <c r="K582" s="41">
        <f t="shared" si="80"/>
        <v>1666.8048697916668</v>
      </c>
      <c r="L582" s="23">
        <f t="shared" si="76"/>
        <v>1</v>
      </c>
      <c r="M582" s="41">
        <f>SUM(G$401:G582)-SUM(H$401:H582)</f>
        <v>3770.833333333132</v>
      </c>
      <c r="N582" s="23"/>
      <c r="O582" s="23"/>
      <c r="P582" s="23"/>
      <c r="Q582" s="23"/>
    </row>
    <row r="583" spans="4:17" hidden="1" x14ac:dyDescent="0.25">
      <c r="D583" s="41" t="str">
        <f t="shared" si="72"/>
        <v/>
      </c>
      <c r="E583" s="23">
        <f t="shared" si="77"/>
        <v>182</v>
      </c>
      <c r="F583" s="41">
        <f t="shared" si="78"/>
        <v>96666.66666666574</v>
      </c>
      <c r="G583" s="42">
        <f t="shared" si="73"/>
        <v>118.81944444444333</v>
      </c>
      <c r="H583" s="42">
        <f t="shared" si="74"/>
        <v>110.62499999999898</v>
      </c>
      <c r="I583" s="42">
        <f t="shared" si="79"/>
        <v>1666.6666666666667</v>
      </c>
      <c r="J583" s="41">
        <f t="shared" si="75"/>
        <v>1785.4861111111102</v>
      </c>
      <c r="K583" s="41">
        <f t="shared" si="80"/>
        <v>1666.8026041666667</v>
      </c>
      <c r="L583" s="23">
        <f t="shared" si="76"/>
        <v>1</v>
      </c>
      <c r="M583" s="41">
        <f>SUM(G$401:G583)-SUM(H$401:H583)</f>
        <v>3779.0277777775773</v>
      </c>
      <c r="N583" s="23"/>
      <c r="O583" s="23"/>
      <c r="P583" s="23"/>
      <c r="Q583" s="23"/>
    </row>
    <row r="584" spans="4:17" hidden="1" x14ac:dyDescent="0.25">
      <c r="D584" s="41" t="str">
        <f t="shared" si="72"/>
        <v/>
      </c>
      <c r="E584" s="23">
        <f t="shared" si="77"/>
        <v>183</v>
      </c>
      <c r="F584" s="41">
        <f t="shared" si="78"/>
        <v>94999.999999999069</v>
      </c>
      <c r="G584" s="42">
        <f t="shared" si="73"/>
        <v>116.80555555555445</v>
      </c>
      <c r="H584" s="42">
        <f t="shared" si="74"/>
        <v>108.74999999999898</v>
      </c>
      <c r="I584" s="42">
        <f t="shared" si="79"/>
        <v>1666.6666666666667</v>
      </c>
      <c r="J584" s="41">
        <f t="shared" si="75"/>
        <v>1783.4722222222213</v>
      </c>
      <c r="K584" s="41">
        <f t="shared" si="80"/>
        <v>1666.8003385416666</v>
      </c>
      <c r="L584" s="23">
        <f t="shared" si="76"/>
        <v>1</v>
      </c>
      <c r="M584" s="41">
        <f>SUM(G$401:G584)-SUM(H$401:H584)</f>
        <v>3787.083333333132</v>
      </c>
      <c r="N584" s="23"/>
      <c r="O584" s="23"/>
      <c r="P584" s="23"/>
      <c r="Q584" s="23"/>
    </row>
    <row r="585" spans="4:17" hidden="1" x14ac:dyDescent="0.25">
      <c r="D585" s="41" t="str">
        <f t="shared" si="72"/>
        <v/>
      </c>
      <c r="E585" s="23">
        <f t="shared" si="77"/>
        <v>184</v>
      </c>
      <c r="F585" s="41">
        <f t="shared" si="78"/>
        <v>93333.333333332397</v>
      </c>
      <c r="G585" s="42">
        <f t="shared" si="73"/>
        <v>114.79166666666555</v>
      </c>
      <c r="H585" s="42">
        <f t="shared" si="74"/>
        <v>106.87499999999896</v>
      </c>
      <c r="I585" s="42">
        <f t="shared" si="79"/>
        <v>1666.6666666666667</v>
      </c>
      <c r="J585" s="41">
        <f t="shared" si="75"/>
        <v>1781.4583333333323</v>
      </c>
      <c r="K585" s="41">
        <f t="shared" si="80"/>
        <v>1666.7980729166668</v>
      </c>
      <c r="L585" s="23">
        <f t="shared" si="76"/>
        <v>1</v>
      </c>
      <c r="M585" s="41">
        <f>SUM(G$401:G585)-SUM(H$401:H585)</f>
        <v>3794.9999999997963</v>
      </c>
      <c r="N585" s="23"/>
      <c r="O585" s="23"/>
      <c r="P585" s="23"/>
      <c r="Q585" s="23"/>
    </row>
    <row r="586" spans="4:17" hidden="1" x14ac:dyDescent="0.25">
      <c r="D586" s="41" t="str">
        <f t="shared" si="72"/>
        <v/>
      </c>
      <c r="E586" s="23">
        <f t="shared" si="77"/>
        <v>185</v>
      </c>
      <c r="F586" s="41">
        <f t="shared" si="78"/>
        <v>91666.666666665726</v>
      </c>
      <c r="G586" s="42">
        <f t="shared" si="73"/>
        <v>112.77777777777665</v>
      </c>
      <c r="H586" s="42">
        <f t="shared" si="74"/>
        <v>104.99999999999896</v>
      </c>
      <c r="I586" s="42">
        <f t="shared" si="79"/>
        <v>1666.6666666666667</v>
      </c>
      <c r="J586" s="41">
        <f t="shared" si="75"/>
        <v>1779.4444444444434</v>
      </c>
      <c r="K586" s="41">
        <f t="shared" si="80"/>
        <v>1666.7958072916667</v>
      </c>
      <c r="L586" s="23">
        <f t="shared" si="76"/>
        <v>1</v>
      </c>
      <c r="M586" s="41">
        <f>SUM(G$401:G586)-SUM(H$401:H586)</f>
        <v>3802.77777777757</v>
      </c>
      <c r="N586" s="23"/>
      <c r="O586" s="23"/>
      <c r="P586" s="23"/>
      <c r="Q586" s="23"/>
    </row>
    <row r="587" spans="4:17" hidden="1" x14ac:dyDescent="0.25">
      <c r="D587" s="41" t="str">
        <f t="shared" si="72"/>
        <v/>
      </c>
      <c r="E587" s="23">
        <f t="shared" si="77"/>
        <v>186</v>
      </c>
      <c r="F587" s="41">
        <f t="shared" si="78"/>
        <v>89999.999999999054</v>
      </c>
      <c r="G587" s="42">
        <f t="shared" si="73"/>
        <v>110.76388888888776</v>
      </c>
      <c r="H587" s="42">
        <f t="shared" si="74"/>
        <v>103.12499999999896</v>
      </c>
      <c r="I587" s="42">
        <f t="shared" si="79"/>
        <v>1666.6666666666667</v>
      </c>
      <c r="J587" s="41">
        <f t="shared" si="75"/>
        <v>1777.4305555555545</v>
      </c>
      <c r="K587" s="41">
        <f t="shared" si="80"/>
        <v>1666.7935416666667</v>
      </c>
      <c r="L587" s="23">
        <f t="shared" si="76"/>
        <v>1</v>
      </c>
      <c r="M587" s="41">
        <f>SUM(G$401:G587)-SUM(H$401:H587)</f>
        <v>3810.4166666664605</v>
      </c>
      <c r="N587" s="23"/>
      <c r="O587" s="23"/>
      <c r="P587" s="23"/>
      <c r="Q587" s="23"/>
    </row>
    <row r="588" spans="4:17" hidden="1" x14ac:dyDescent="0.25">
      <c r="D588" s="41" t="str">
        <f t="shared" si="72"/>
        <v/>
      </c>
      <c r="E588" s="23">
        <f t="shared" si="77"/>
        <v>187</v>
      </c>
      <c r="F588" s="41">
        <f t="shared" si="78"/>
        <v>88333.333333332383</v>
      </c>
      <c r="G588" s="42">
        <f t="shared" si="73"/>
        <v>108.74999999999886</v>
      </c>
      <c r="H588" s="42">
        <f t="shared" si="74"/>
        <v>101.24999999999893</v>
      </c>
      <c r="I588" s="42">
        <f t="shared" si="79"/>
        <v>1666.6666666666667</v>
      </c>
      <c r="J588" s="41">
        <f t="shared" si="75"/>
        <v>1775.4166666666656</v>
      </c>
      <c r="K588" s="41">
        <f t="shared" si="80"/>
        <v>1666.7912760416668</v>
      </c>
      <c r="L588" s="23">
        <f t="shared" si="76"/>
        <v>1</v>
      </c>
      <c r="M588" s="41">
        <f>SUM(G$401:G588)-SUM(H$401:H588)</f>
        <v>3817.9166666664605</v>
      </c>
      <c r="N588" s="23"/>
      <c r="O588" s="23"/>
      <c r="P588" s="23"/>
      <c r="Q588" s="23"/>
    </row>
    <row r="589" spans="4:17" hidden="1" x14ac:dyDescent="0.25">
      <c r="D589" s="41" t="str">
        <f t="shared" si="72"/>
        <v/>
      </c>
      <c r="E589" s="23">
        <f t="shared" si="77"/>
        <v>188</v>
      </c>
      <c r="F589" s="41">
        <f t="shared" si="78"/>
        <v>86666.666666665711</v>
      </c>
      <c r="G589" s="42">
        <f t="shared" si="73"/>
        <v>106.73611111110996</v>
      </c>
      <c r="H589" s="42">
        <f t="shared" si="74"/>
        <v>99.374999999998934</v>
      </c>
      <c r="I589" s="42">
        <f t="shared" si="79"/>
        <v>1666.6666666666667</v>
      </c>
      <c r="J589" s="41">
        <f t="shared" si="75"/>
        <v>1773.4027777777767</v>
      </c>
      <c r="K589" s="41">
        <f t="shared" si="80"/>
        <v>1666.7890104166668</v>
      </c>
      <c r="L589" s="23">
        <f t="shared" si="76"/>
        <v>1</v>
      </c>
      <c r="M589" s="41">
        <f>SUM(G$401:G589)-SUM(H$401:H589)</f>
        <v>3825.27777777757</v>
      </c>
      <c r="N589" s="23"/>
      <c r="O589" s="23"/>
      <c r="P589" s="23"/>
      <c r="Q589" s="23"/>
    </row>
    <row r="590" spans="4:17" hidden="1" x14ac:dyDescent="0.25">
      <c r="D590" s="41" t="str">
        <f t="shared" si="72"/>
        <v/>
      </c>
      <c r="E590" s="23">
        <f t="shared" si="77"/>
        <v>189</v>
      </c>
      <c r="F590" s="41">
        <f t="shared" si="78"/>
        <v>84999.99999999904</v>
      </c>
      <c r="G590" s="42">
        <f t="shared" si="73"/>
        <v>104.72222222222108</v>
      </c>
      <c r="H590" s="42">
        <f t="shared" si="74"/>
        <v>97.499999999998934</v>
      </c>
      <c r="I590" s="42">
        <f t="shared" si="79"/>
        <v>1666.6666666666667</v>
      </c>
      <c r="J590" s="41">
        <f t="shared" si="75"/>
        <v>1771.3888888888878</v>
      </c>
      <c r="K590" s="41">
        <f t="shared" si="80"/>
        <v>1666.7867447916667</v>
      </c>
      <c r="L590" s="23">
        <f t="shared" si="76"/>
        <v>1</v>
      </c>
      <c r="M590" s="41">
        <f>SUM(G$401:G590)-SUM(H$401:H590)</f>
        <v>3832.499999999789</v>
      </c>
      <c r="N590" s="23"/>
      <c r="O590" s="23"/>
      <c r="P590" s="23"/>
      <c r="Q590" s="23"/>
    </row>
    <row r="591" spans="4:17" hidden="1" x14ac:dyDescent="0.25">
      <c r="D591" s="41" t="str">
        <f t="shared" si="72"/>
        <v/>
      </c>
      <c r="E591" s="23">
        <f t="shared" si="77"/>
        <v>190</v>
      </c>
      <c r="F591" s="41">
        <f t="shared" si="78"/>
        <v>83333.333333332368</v>
      </c>
      <c r="G591" s="42">
        <f t="shared" si="73"/>
        <v>102.70833333333218</v>
      </c>
      <c r="H591" s="42">
        <f t="shared" si="74"/>
        <v>95.624999999998934</v>
      </c>
      <c r="I591" s="42">
        <f t="shared" si="79"/>
        <v>1666.6666666666667</v>
      </c>
      <c r="J591" s="41">
        <f t="shared" si="75"/>
        <v>1769.3749999999989</v>
      </c>
      <c r="K591" s="41">
        <f t="shared" si="80"/>
        <v>1666.7844791666666</v>
      </c>
      <c r="L591" s="23">
        <f t="shared" si="76"/>
        <v>1</v>
      </c>
      <c r="M591" s="41">
        <f>SUM(G$401:G591)-SUM(H$401:H591)</f>
        <v>3839.5833333331248</v>
      </c>
      <c r="N591" s="23"/>
      <c r="O591" s="23"/>
      <c r="P591" s="23"/>
      <c r="Q591" s="23"/>
    </row>
    <row r="592" spans="4:17" hidden="1" x14ac:dyDescent="0.25">
      <c r="D592" s="41" t="str">
        <f t="shared" si="72"/>
        <v/>
      </c>
      <c r="E592" s="23">
        <f t="shared" si="77"/>
        <v>191</v>
      </c>
      <c r="F592" s="41">
        <f t="shared" si="78"/>
        <v>81666.666666665697</v>
      </c>
      <c r="G592" s="42">
        <f t="shared" si="73"/>
        <v>100.69444444444328</v>
      </c>
      <c r="H592" s="42">
        <f t="shared" si="74"/>
        <v>93.74999999999892</v>
      </c>
      <c r="I592" s="42">
        <f t="shared" si="79"/>
        <v>1666.6666666666667</v>
      </c>
      <c r="J592" s="41">
        <f t="shared" si="75"/>
        <v>1767.3611111111099</v>
      </c>
      <c r="K592" s="41">
        <f t="shared" si="80"/>
        <v>1666.7822135416668</v>
      </c>
      <c r="L592" s="23">
        <f t="shared" si="76"/>
        <v>1</v>
      </c>
      <c r="M592" s="41">
        <f>SUM(G$401:G592)-SUM(H$401:H592)</f>
        <v>3846.52777777757</v>
      </c>
      <c r="N592" s="23"/>
      <c r="O592" s="23"/>
      <c r="P592" s="23"/>
      <c r="Q592" s="23"/>
    </row>
    <row r="593" spans="4:17" hidden="1" x14ac:dyDescent="0.25">
      <c r="D593" s="41" t="str">
        <f t="shared" si="72"/>
        <v/>
      </c>
      <c r="E593" s="23">
        <f t="shared" si="77"/>
        <v>192</v>
      </c>
      <c r="F593" s="41">
        <f t="shared" si="78"/>
        <v>79999.999999999025</v>
      </c>
      <c r="G593" s="42">
        <f t="shared" si="73"/>
        <v>98.680555555554392</v>
      </c>
      <c r="H593" s="42">
        <f t="shared" si="74"/>
        <v>91.87499999999892</v>
      </c>
      <c r="I593" s="42">
        <f t="shared" si="79"/>
        <v>1666.6666666666667</v>
      </c>
      <c r="J593" s="41">
        <f t="shared" si="75"/>
        <v>1765.347222222221</v>
      </c>
      <c r="K593" s="41">
        <f t="shared" si="80"/>
        <v>1666.7799479166667</v>
      </c>
      <c r="L593" s="23">
        <f t="shared" si="76"/>
        <v>1</v>
      </c>
      <c r="M593" s="41">
        <f>SUM(G$401:G593)-SUM(H$401:H593)</f>
        <v>3853.3333333331248</v>
      </c>
      <c r="N593" s="23"/>
      <c r="O593" s="23"/>
      <c r="P593" s="23"/>
      <c r="Q593" s="23"/>
    </row>
    <row r="594" spans="4:17" hidden="1" x14ac:dyDescent="0.25">
      <c r="D594" s="41" t="str">
        <f t="shared" ref="D594:D657" si="81">IF(E594=$F$13*$B$12,M594,"")</f>
        <v/>
      </c>
      <c r="E594" s="23">
        <f t="shared" si="77"/>
        <v>193</v>
      </c>
      <c r="F594" s="41">
        <f t="shared" si="78"/>
        <v>78333.333333332354</v>
      </c>
      <c r="G594" s="42">
        <f t="shared" ref="G594:G657" si="82">IF($E594="","",$F593*$F$16/$B$12)</f>
        <v>96.666666666665492</v>
      </c>
      <c r="H594" s="42">
        <f t="shared" ref="H594:H657" si="83">IF($E594="","",$F593*$B$19/$B$12)</f>
        <v>89.99999999999892</v>
      </c>
      <c r="I594" s="42">
        <f t="shared" si="79"/>
        <v>1666.6666666666665</v>
      </c>
      <c r="J594" s="41">
        <f t="shared" ref="J594:J657" si="84">IF($E594="","",IF($L594=0,$F593*$F$16/$B$12,F593*$F$16/$B$12+$B$405))</f>
        <v>1763.3333333333321</v>
      </c>
      <c r="K594" s="41">
        <f t="shared" si="80"/>
        <v>1666.7776822916667</v>
      </c>
      <c r="L594" s="23">
        <f t="shared" ref="L594:L657" si="85">IF(E594=$F$15,1,0+L593)</f>
        <v>1</v>
      </c>
      <c r="M594" s="41">
        <f>SUM(G$401:G594)-SUM(H$401:H594)</f>
        <v>3859.999999999789</v>
      </c>
      <c r="N594" s="23"/>
      <c r="O594" s="23"/>
      <c r="P594" s="23"/>
      <c r="Q594" s="23"/>
    </row>
    <row r="595" spans="4:17" hidden="1" x14ac:dyDescent="0.25">
      <c r="D595" s="41" t="str">
        <f t="shared" si="81"/>
        <v/>
      </c>
      <c r="E595" s="23">
        <f t="shared" ref="E595:E658" si="86">IF(E594="","",IF(E594+1&lt;=$B$10,E594+1,""))</f>
        <v>194</v>
      </c>
      <c r="F595" s="41">
        <f t="shared" ref="F595:F658" si="87">IF(E595="","",F594-I595)</f>
        <v>76666.666666665682</v>
      </c>
      <c r="G595" s="42">
        <f t="shared" si="82"/>
        <v>94.652777777776592</v>
      </c>
      <c r="H595" s="42">
        <f t="shared" si="83"/>
        <v>88.124999999998906</v>
      </c>
      <c r="I595" s="42">
        <f t="shared" ref="I595:I658" si="88">IF(E595="","",J595-G595)</f>
        <v>1666.6666666666667</v>
      </c>
      <c r="J595" s="41">
        <f t="shared" si="84"/>
        <v>1761.3194444444434</v>
      </c>
      <c r="K595" s="41">
        <f t="shared" ref="K595:K658" si="89">IF($E595="","",IF($L595=0,$F594*$B$19/$B$12,G594*$B$19/$B$12+$B$405))</f>
        <v>1666.7754166666668</v>
      </c>
      <c r="L595" s="23">
        <f t="shared" si="85"/>
        <v>1</v>
      </c>
      <c r="M595" s="41">
        <f>SUM(G$401:G595)-SUM(H$401:H595)</f>
        <v>3866.5277777775627</v>
      </c>
      <c r="N595" s="23"/>
      <c r="O595" s="23"/>
      <c r="P595" s="23"/>
      <c r="Q595" s="23"/>
    </row>
    <row r="596" spans="4:17" hidden="1" x14ac:dyDescent="0.25">
      <c r="D596" s="41" t="str">
        <f t="shared" si="81"/>
        <v/>
      </c>
      <c r="E596" s="23">
        <f t="shared" si="86"/>
        <v>195</v>
      </c>
      <c r="F596" s="41">
        <f t="shared" si="87"/>
        <v>74999.99999999901</v>
      </c>
      <c r="G596" s="42">
        <f t="shared" si="82"/>
        <v>92.638888888887706</v>
      </c>
      <c r="H596" s="42">
        <f t="shared" si="83"/>
        <v>86.249999999998906</v>
      </c>
      <c r="I596" s="42">
        <f t="shared" si="88"/>
        <v>1666.6666666666667</v>
      </c>
      <c r="J596" s="41">
        <f t="shared" si="84"/>
        <v>1759.3055555555545</v>
      </c>
      <c r="K596" s="41">
        <f t="shared" si="89"/>
        <v>1666.7731510416668</v>
      </c>
      <c r="L596" s="23">
        <f t="shared" si="85"/>
        <v>1</v>
      </c>
      <c r="M596" s="41">
        <f>SUM(G$401:G596)-SUM(H$401:H596)</f>
        <v>3872.9166666664532</v>
      </c>
      <c r="N596" s="23"/>
      <c r="O596" s="23"/>
      <c r="P596" s="23"/>
      <c r="Q596" s="23"/>
    </row>
    <row r="597" spans="4:17" hidden="1" x14ac:dyDescent="0.25">
      <c r="D597" s="41" t="str">
        <f t="shared" si="81"/>
        <v/>
      </c>
      <c r="E597" s="23">
        <f t="shared" si="86"/>
        <v>196</v>
      </c>
      <c r="F597" s="41">
        <f t="shared" si="87"/>
        <v>73333.333333332339</v>
      </c>
      <c r="G597" s="42">
        <f t="shared" si="82"/>
        <v>90.624999999998806</v>
      </c>
      <c r="H597" s="42">
        <f t="shared" si="83"/>
        <v>84.374999999998906</v>
      </c>
      <c r="I597" s="42">
        <f t="shared" si="88"/>
        <v>1666.6666666666667</v>
      </c>
      <c r="J597" s="41">
        <f t="shared" si="84"/>
        <v>1757.2916666666656</v>
      </c>
      <c r="K597" s="41">
        <f t="shared" si="89"/>
        <v>1666.7708854166667</v>
      </c>
      <c r="L597" s="23">
        <f t="shared" si="85"/>
        <v>1</v>
      </c>
      <c r="M597" s="41">
        <f>SUM(G$401:G597)-SUM(H$401:H597)</f>
        <v>3879.1666666664532</v>
      </c>
      <c r="N597" s="23"/>
      <c r="O597" s="23"/>
      <c r="P597" s="23"/>
      <c r="Q597" s="23"/>
    </row>
    <row r="598" spans="4:17" hidden="1" x14ac:dyDescent="0.25">
      <c r="D598" s="41" t="str">
        <f t="shared" si="81"/>
        <v/>
      </c>
      <c r="E598" s="23">
        <f t="shared" si="86"/>
        <v>197</v>
      </c>
      <c r="F598" s="41">
        <f t="shared" si="87"/>
        <v>71666.666666665667</v>
      </c>
      <c r="G598" s="42">
        <f t="shared" si="82"/>
        <v>88.611111111109906</v>
      </c>
      <c r="H598" s="42">
        <f t="shared" si="83"/>
        <v>82.499999999998892</v>
      </c>
      <c r="I598" s="42">
        <f t="shared" si="88"/>
        <v>1666.6666666666667</v>
      </c>
      <c r="J598" s="41">
        <f t="shared" si="84"/>
        <v>1755.2777777777767</v>
      </c>
      <c r="K598" s="41">
        <f t="shared" si="89"/>
        <v>1666.7686197916667</v>
      </c>
      <c r="L598" s="23">
        <f t="shared" si="85"/>
        <v>1</v>
      </c>
      <c r="M598" s="41">
        <f>SUM(G$401:G598)-SUM(H$401:H598)</f>
        <v>3885.2777777775627</v>
      </c>
      <c r="N598" s="23"/>
      <c r="O598" s="23"/>
      <c r="P598" s="23"/>
      <c r="Q598" s="23"/>
    </row>
    <row r="599" spans="4:17" hidden="1" x14ac:dyDescent="0.25">
      <c r="D599" s="41" t="str">
        <f t="shared" si="81"/>
        <v/>
      </c>
      <c r="E599" s="23">
        <f t="shared" si="86"/>
        <v>198</v>
      </c>
      <c r="F599" s="41">
        <f t="shared" si="87"/>
        <v>69999.999999998996</v>
      </c>
      <c r="G599" s="42">
        <f t="shared" si="82"/>
        <v>86.597222222221021</v>
      </c>
      <c r="H599" s="42">
        <f t="shared" si="83"/>
        <v>80.624999999998877</v>
      </c>
      <c r="I599" s="42">
        <f t="shared" si="88"/>
        <v>1666.6666666666667</v>
      </c>
      <c r="J599" s="41">
        <f t="shared" si="84"/>
        <v>1753.2638888888878</v>
      </c>
      <c r="K599" s="41">
        <f t="shared" si="89"/>
        <v>1666.7663541666668</v>
      </c>
      <c r="L599" s="23">
        <f t="shared" si="85"/>
        <v>1</v>
      </c>
      <c r="M599" s="41">
        <f>SUM(G$401:G599)-SUM(H$401:H599)</f>
        <v>3891.2499999997817</v>
      </c>
      <c r="N599" s="23"/>
      <c r="O599" s="23"/>
      <c r="P599" s="23"/>
      <c r="Q599" s="23"/>
    </row>
    <row r="600" spans="4:17" hidden="1" x14ac:dyDescent="0.25">
      <c r="D600" s="41" t="str">
        <f t="shared" si="81"/>
        <v/>
      </c>
      <c r="E600" s="23">
        <f t="shared" si="86"/>
        <v>199</v>
      </c>
      <c r="F600" s="41">
        <f t="shared" si="87"/>
        <v>68333.333333332324</v>
      </c>
      <c r="G600" s="42">
        <f t="shared" si="82"/>
        <v>84.583333333332121</v>
      </c>
      <c r="H600" s="42">
        <f t="shared" si="83"/>
        <v>78.749999999998877</v>
      </c>
      <c r="I600" s="42">
        <f t="shared" si="88"/>
        <v>1666.6666666666667</v>
      </c>
      <c r="J600" s="41">
        <f t="shared" si="84"/>
        <v>1751.2499999999989</v>
      </c>
      <c r="K600" s="41">
        <f t="shared" si="89"/>
        <v>1666.7640885416668</v>
      </c>
      <c r="L600" s="23">
        <f t="shared" si="85"/>
        <v>1</v>
      </c>
      <c r="M600" s="41">
        <f>SUM(G$401:G600)-SUM(H$401:H600)</f>
        <v>3897.0833333331102</v>
      </c>
      <c r="N600" s="23"/>
      <c r="O600" s="23"/>
      <c r="P600" s="23"/>
      <c r="Q600" s="23"/>
    </row>
    <row r="601" spans="4:17" hidden="1" x14ac:dyDescent="0.25">
      <c r="D601" s="41" t="str">
        <f t="shared" si="81"/>
        <v/>
      </c>
      <c r="E601" s="23">
        <f t="shared" si="86"/>
        <v>200</v>
      </c>
      <c r="F601" s="41">
        <f t="shared" si="87"/>
        <v>66666.666666665653</v>
      </c>
      <c r="G601" s="42">
        <f t="shared" si="82"/>
        <v>82.569444444443221</v>
      </c>
      <c r="H601" s="42">
        <f t="shared" si="83"/>
        <v>76.874999999998877</v>
      </c>
      <c r="I601" s="42">
        <f t="shared" si="88"/>
        <v>1666.6666666666667</v>
      </c>
      <c r="J601" s="41">
        <f t="shared" si="84"/>
        <v>1749.2361111111099</v>
      </c>
      <c r="K601" s="41">
        <f t="shared" si="89"/>
        <v>1666.7618229166667</v>
      </c>
      <c r="L601" s="23">
        <f t="shared" si="85"/>
        <v>1</v>
      </c>
      <c r="M601" s="41">
        <f>SUM(G$401:G601)-SUM(H$401:H601)</f>
        <v>3902.7777777775555</v>
      </c>
      <c r="N601" s="23"/>
      <c r="O601" s="23"/>
      <c r="P601" s="23"/>
      <c r="Q601" s="23"/>
    </row>
    <row r="602" spans="4:17" hidden="1" x14ac:dyDescent="0.25">
      <c r="D602" s="41" t="str">
        <f t="shared" si="81"/>
        <v/>
      </c>
      <c r="E602" s="23">
        <f t="shared" si="86"/>
        <v>201</v>
      </c>
      <c r="F602" s="41">
        <f t="shared" si="87"/>
        <v>64999.999999998989</v>
      </c>
      <c r="G602" s="42">
        <f t="shared" si="82"/>
        <v>80.555555555554335</v>
      </c>
      <c r="H602" s="42">
        <f t="shared" si="83"/>
        <v>74.999999999998877</v>
      </c>
      <c r="I602" s="42">
        <f t="shared" si="88"/>
        <v>1666.6666666666667</v>
      </c>
      <c r="J602" s="41">
        <f t="shared" si="84"/>
        <v>1747.222222222221</v>
      </c>
      <c r="K602" s="41">
        <f t="shared" si="89"/>
        <v>1666.7595572916669</v>
      </c>
      <c r="L602" s="23">
        <f t="shared" si="85"/>
        <v>1</v>
      </c>
      <c r="M602" s="41">
        <f>SUM(G$401:G602)-SUM(H$401:H602)</f>
        <v>3908.3333333331102</v>
      </c>
      <c r="N602" s="23"/>
      <c r="O602" s="23"/>
      <c r="P602" s="23"/>
      <c r="Q602" s="23"/>
    </row>
    <row r="603" spans="4:17" hidden="1" x14ac:dyDescent="0.25">
      <c r="D603" s="41" t="str">
        <f t="shared" si="81"/>
        <v/>
      </c>
      <c r="E603" s="23">
        <f t="shared" si="86"/>
        <v>202</v>
      </c>
      <c r="F603" s="41">
        <f t="shared" si="87"/>
        <v>63333.333333332324</v>
      </c>
      <c r="G603" s="42">
        <f t="shared" si="82"/>
        <v>78.541666666665449</v>
      </c>
      <c r="H603" s="42">
        <f t="shared" si="83"/>
        <v>73.124999999998877</v>
      </c>
      <c r="I603" s="42">
        <f t="shared" si="88"/>
        <v>1666.6666666666667</v>
      </c>
      <c r="J603" s="41">
        <f t="shared" si="84"/>
        <v>1745.2083333333321</v>
      </c>
      <c r="K603" s="41">
        <f t="shared" si="89"/>
        <v>1666.7572916666668</v>
      </c>
      <c r="L603" s="23">
        <f t="shared" si="85"/>
        <v>1</v>
      </c>
      <c r="M603" s="41">
        <f>SUM(G$401:G603)-SUM(H$401:H603)</f>
        <v>3913.7499999997744</v>
      </c>
      <c r="N603" s="23"/>
      <c r="O603" s="23"/>
      <c r="P603" s="23"/>
      <c r="Q603" s="23"/>
    </row>
    <row r="604" spans="4:17" hidden="1" x14ac:dyDescent="0.25">
      <c r="D604" s="41" t="str">
        <f t="shared" si="81"/>
        <v/>
      </c>
      <c r="E604" s="23">
        <f t="shared" si="86"/>
        <v>203</v>
      </c>
      <c r="F604" s="41">
        <f t="shared" si="87"/>
        <v>61666.66666666566</v>
      </c>
      <c r="G604" s="42">
        <f t="shared" si="82"/>
        <v>76.527777777776564</v>
      </c>
      <c r="H604" s="42">
        <f t="shared" si="83"/>
        <v>71.249999999998877</v>
      </c>
      <c r="I604" s="42">
        <f t="shared" si="88"/>
        <v>1666.6666666666667</v>
      </c>
      <c r="J604" s="41">
        <f t="shared" si="84"/>
        <v>1743.1944444444432</v>
      </c>
      <c r="K604" s="41">
        <f t="shared" si="89"/>
        <v>1666.7550260416667</v>
      </c>
      <c r="L604" s="23">
        <f t="shared" si="85"/>
        <v>1</v>
      </c>
      <c r="M604" s="41">
        <f>SUM(G$401:G604)-SUM(H$401:H604)</f>
        <v>3919.0277777775482</v>
      </c>
      <c r="N604" s="23"/>
      <c r="O604" s="23"/>
      <c r="P604" s="23"/>
      <c r="Q604" s="23"/>
    </row>
    <row r="605" spans="4:17" hidden="1" x14ac:dyDescent="0.25">
      <c r="D605" s="41" t="str">
        <f t="shared" si="81"/>
        <v/>
      </c>
      <c r="E605" s="23">
        <f t="shared" si="86"/>
        <v>204</v>
      </c>
      <c r="F605" s="41">
        <f t="shared" si="87"/>
        <v>59999.999999998996</v>
      </c>
      <c r="G605" s="42">
        <f t="shared" si="82"/>
        <v>74.513888888887678</v>
      </c>
      <c r="H605" s="42">
        <f t="shared" si="83"/>
        <v>69.374999999998877</v>
      </c>
      <c r="I605" s="42">
        <f t="shared" si="88"/>
        <v>1666.6666666666667</v>
      </c>
      <c r="J605" s="41">
        <f t="shared" si="84"/>
        <v>1741.1805555555545</v>
      </c>
      <c r="K605" s="41">
        <f t="shared" si="89"/>
        <v>1666.7527604166667</v>
      </c>
      <c r="L605" s="23">
        <f t="shared" si="85"/>
        <v>1</v>
      </c>
      <c r="M605" s="41">
        <f>SUM(G$401:G605)-SUM(H$401:H605)</f>
        <v>3924.1666666664387</v>
      </c>
      <c r="N605" s="23"/>
      <c r="O605" s="23"/>
      <c r="P605" s="23"/>
      <c r="Q605" s="23"/>
    </row>
    <row r="606" spans="4:17" hidden="1" x14ac:dyDescent="0.25">
      <c r="D606" s="41" t="str">
        <f t="shared" si="81"/>
        <v/>
      </c>
      <c r="E606" s="23">
        <f t="shared" si="86"/>
        <v>205</v>
      </c>
      <c r="F606" s="41">
        <f t="shared" si="87"/>
        <v>58333.333333332332</v>
      </c>
      <c r="G606" s="42">
        <f t="shared" si="82"/>
        <v>72.499999999998792</v>
      </c>
      <c r="H606" s="42">
        <f t="shared" si="83"/>
        <v>67.499999999998877</v>
      </c>
      <c r="I606" s="42">
        <f t="shared" si="88"/>
        <v>1666.6666666666667</v>
      </c>
      <c r="J606" s="41">
        <f t="shared" si="84"/>
        <v>1739.1666666666656</v>
      </c>
      <c r="K606" s="41">
        <f t="shared" si="89"/>
        <v>1666.7504947916668</v>
      </c>
      <c r="L606" s="23">
        <f t="shared" si="85"/>
        <v>1</v>
      </c>
      <c r="M606" s="41">
        <f>SUM(G$401:G606)-SUM(H$401:H606)</f>
        <v>3929.1666666664387</v>
      </c>
      <c r="N606" s="23"/>
      <c r="O606" s="23"/>
      <c r="P606" s="23"/>
      <c r="Q606" s="23"/>
    </row>
    <row r="607" spans="4:17" hidden="1" x14ac:dyDescent="0.25">
      <c r="D607" s="41" t="str">
        <f t="shared" si="81"/>
        <v/>
      </c>
      <c r="E607" s="23">
        <f t="shared" si="86"/>
        <v>206</v>
      </c>
      <c r="F607" s="41">
        <f t="shared" si="87"/>
        <v>56666.666666665667</v>
      </c>
      <c r="G607" s="42">
        <f t="shared" si="82"/>
        <v>70.486111111109906</v>
      </c>
      <c r="H607" s="42">
        <f t="shared" si="83"/>
        <v>65.624999999998877</v>
      </c>
      <c r="I607" s="42">
        <f t="shared" si="88"/>
        <v>1666.6666666666667</v>
      </c>
      <c r="J607" s="41">
        <f t="shared" si="84"/>
        <v>1737.1527777777767</v>
      </c>
      <c r="K607" s="41">
        <f t="shared" si="89"/>
        <v>1666.7482291666668</v>
      </c>
      <c r="L607" s="23">
        <f t="shared" si="85"/>
        <v>1</v>
      </c>
      <c r="M607" s="41">
        <f>SUM(G$401:G607)-SUM(H$401:H607)</f>
        <v>3934.0277777775482</v>
      </c>
      <c r="N607" s="23"/>
      <c r="O607" s="23"/>
      <c r="P607" s="23"/>
      <c r="Q607" s="23"/>
    </row>
    <row r="608" spans="4:17" hidden="1" x14ac:dyDescent="0.25">
      <c r="D608" s="41" t="str">
        <f t="shared" si="81"/>
        <v/>
      </c>
      <c r="E608" s="23">
        <f t="shared" si="86"/>
        <v>207</v>
      </c>
      <c r="F608" s="41">
        <f t="shared" si="87"/>
        <v>54999.999999999003</v>
      </c>
      <c r="G608" s="42">
        <f t="shared" si="82"/>
        <v>68.472222222221021</v>
      </c>
      <c r="H608" s="42">
        <f t="shared" si="83"/>
        <v>63.749999999998884</v>
      </c>
      <c r="I608" s="42">
        <f t="shared" si="88"/>
        <v>1666.6666666666667</v>
      </c>
      <c r="J608" s="41">
        <f t="shared" si="84"/>
        <v>1735.1388888888878</v>
      </c>
      <c r="K608" s="41">
        <f t="shared" si="89"/>
        <v>1666.7459635416667</v>
      </c>
      <c r="L608" s="23">
        <f t="shared" si="85"/>
        <v>1</v>
      </c>
      <c r="M608" s="41">
        <f>SUM(G$401:G608)-SUM(H$401:H608)</f>
        <v>3938.7499999997672</v>
      </c>
      <c r="N608" s="23"/>
      <c r="O608" s="23"/>
      <c r="P608" s="23"/>
      <c r="Q608" s="23"/>
    </row>
    <row r="609" spans="4:17" hidden="1" x14ac:dyDescent="0.25">
      <c r="D609" s="41" t="str">
        <f t="shared" si="81"/>
        <v/>
      </c>
      <c r="E609" s="23">
        <f t="shared" si="86"/>
        <v>208</v>
      </c>
      <c r="F609" s="41">
        <f t="shared" si="87"/>
        <v>53333.333333332339</v>
      </c>
      <c r="G609" s="42">
        <f t="shared" si="82"/>
        <v>66.458333333332135</v>
      </c>
      <c r="H609" s="42">
        <f t="shared" si="83"/>
        <v>61.874999999998884</v>
      </c>
      <c r="I609" s="42">
        <f t="shared" si="88"/>
        <v>1666.6666666666667</v>
      </c>
      <c r="J609" s="41">
        <f t="shared" si="84"/>
        <v>1733.1249999999989</v>
      </c>
      <c r="K609" s="41">
        <f t="shared" si="89"/>
        <v>1666.7436979166666</v>
      </c>
      <c r="L609" s="23">
        <f t="shared" si="85"/>
        <v>1</v>
      </c>
      <c r="M609" s="41">
        <f>SUM(G$401:G609)-SUM(H$401:H609)</f>
        <v>3943.3333333331029</v>
      </c>
      <c r="N609" s="23"/>
      <c r="O609" s="23"/>
      <c r="P609" s="23"/>
      <c r="Q609" s="23"/>
    </row>
    <row r="610" spans="4:17" hidden="1" x14ac:dyDescent="0.25">
      <c r="D610" s="41" t="str">
        <f t="shared" si="81"/>
        <v/>
      </c>
      <c r="E610" s="23">
        <f t="shared" si="86"/>
        <v>209</v>
      </c>
      <c r="F610" s="41">
        <f t="shared" si="87"/>
        <v>51666.666666665675</v>
      </c>
      <c r="G610" s="42">
        <f t="shared" si="82"/>
        <v>64.444444444443249</v>
      </c>
      <c r="H610" s="42">
        <f t="shared" si="83"/>
        <v>59.999999999998892</v>
      </c>
      <c r="I610" s="42">
        <f t="shared" si="88"/>
        <v>1666.6666666666667</v>
      </c>
      <c r="J610" s="41">
        <f t="shared" si="84"/>
        <v>1731.1111111111099</v>
      </c>
      <c r="K610" s="41">
        <f t="shared" si="89"/>
        <v>1666.7414322916668</v>
      </c>
      <c r="L610" s="23">
        <f t="shared" si="85"/>
        <v>1</v>
      </c>
      <c r="M610" s="41">
        <f>SUM(G$401:G610)-SUM(H$401:H610)</f>
        <v>3947.7777777775482</v>
      </c>
      <c r="N610" s="23"/>
      <c r="O610" s="23"/>
      <c r="P610" s="23"/>
      <c r="Q610" s="23"/>
    </row>
    <row r="611" spans="4:17" hidden="1" x14ac:dyDescent="0.25">
      <c r="D611" s="41" t="str">
        <f t="shared" si="81"/>
        <v/>
      </c>
      <c r="E611" s="23">
        <f t="shared" si="86"/>
        <v>210</v>
      </c>
      <c r="F611" s="41">
        <f t="shared" si="87"/>
        <v>49999.99999999901</v>
      </c>
      <c r="G611" s="42">
        <f t="shared" si="82"/>
        <v>62.430555555554356</v>
      </c>
      <c r="H611" s="42">
        <f t="shared" si="83"/>
        <v>58.124999999998892</v>
      </c>
      <c r="I611" s="42">
        <f t="shared" si="88"/>
        <v>1666.6666666666667</v>
      </c>
      <c r="J611" s="41">
        <f t="shared" si="84"/>
        <v>1729.097222222221</v>
      </c>
      <c r="K611" s="41">
        <f t="shared" si="89"/>
        <v>1666.7391666666667</v>
      </c>
      <c r="L611" s="23">
        <f t="shared" si="85"/>
        <v>1</v>
      </c>
      <c r="M611" s="41">
        <f>SUM(G$401:G611)-SUM(H$401:H611)</f>
        <v>3952.0833333331029</v>
      </c>
      <c r="N611" s="23"/>
      <c r="O611" s="23"/>
      <c r="P611" s="23"/>
      <c r="Q611" s="23"/>
    </row>
    <row r="612" spans="4:17" hidden="1" x14ac:dyDescent="0.25">
      <c r="D612" s="41" t="str">
        <f t="shared" si="81"/>
        <v/>
      </c>
      <c r="E612" s="23">
        <f t="shared" si="86"/>
        <v>211</v>
      </c>
      <c r="F612" s="41">
        <f t="shared" si="87"/>
        <v>48333.333333332346</v>
      </c>
      <c r="G612" s="42">
        <f t="shared" si="82"/>
        <v>60.416666666665471</v>
      </c>
      <c r="H612" s="42">
        <f t="shared" si="83"/>
        <v>56.249999999998892</v>
      </c>
      <c r="I612" s="42">
        <f t="shared" si="88"/>
        <v>1666.6666666666667</v>
      </c>
      <c r="J612" s="41">
        <f t="shared" si="84"/>
        <v>1727.0833333333321</v>
      </c>
      <c r="K612" s="41">
        <f t="shared" si="89"/>
        <v>1666.7369010416667</v>
      </c>
      <c r="L612" s="23">
        <f t="shared" si="85"/>
        <v>1</v>
      </c>
      <c r="M612" s="41">
        <f>SUM(G$401:G612)-SUM(H$401:H612)</f>
        <v>3956.2499999997672</v>
      </c>
      <c r="N612" s="23"/>
      <c r="O612" s="23"/>
      <c r="P612" s="23"/>
      <c r="Q612" s="23"/>
    </row>
    <row r="613" spans="4:17" hidden="1" x14ac:dyDescent="0.25">
      <c r="D613" s="41" t="str">
        <f t="shared" si="81"/>
        <v/>
      </c>
      <c r="E613" s="23">
        <f t="shared" si="86"/>
        <v>212</v>
      </c>
      <c r="F613" s="41">
        <f t="shared" si="87"/>
        <v>46666.666666665682</v>
      </c>
      <c r="G613" s="42">
        <f t="shared" si="82"/>
        <v>58.402777777776585</v>
      </c>
      <c r="H613" s="42">
        <f t="shared" si="83"/>
        <v>54.374999999998892</v>
      </c>
      <c r="I613" s="42">
        <f t="shared" si="88"/>
        <v>1666.6666666666667</v>
      </c>
      <c r="J613" s="41">
        <f t="shared" si="84"/>
        <v>1725.0694444444434</v>
      </c>
      <c r="K613" s="41">
        <f t="shared" si="89"/>
        <v>1666.7346354166668</v>
      </c>
      <c r="L613" s="23">
        <f t="shared" si="85"/>
        <v>1</v>
      </c>
      <c r="M613" s="41">
        <f>SUM(G$401:G613)-SUM(H$401:H613)</f>
        <v>3960.2777777775409</v>
      </c>
      <c r="N613" s="23"/>
      <c r="O613" s="23"/>
      <c r="P613" s="23"/>
      <c r="Q613" s="23"/>
    </row>
    <row r="614" spans="4:17" hidden="1" x14ac:dyDescent="0.25">
      <c r="D614" s="41" t="str">
        <f t="shared" si="81"/>
        <v/>
      </c>
      <c r="E614" s="23">
        <f t="shared" si="86"/>
        <v>213</v>
      </c>
      <c r="F614" s="41">
        <f t="shared" si="87"/>
        <v>44999.999999999018</v>
      </c>
      <c r="G614" s="42">
        <f t="shared" si="82"/>
        <v>56.388888888887699</v>
      </c>
      <c r="H614" s="42">
        <f t="shared" si="83"/>
        <v>52.499999999998899</v>
      </c>
      <c r="I614" s="42">
        <f t="shared" si="88"/>
        <v>1666.6666666666667</v>
      </c>
      <c r="J614" s="41">
        <f t="shared" si="84"/>
        <v>1723.0555555555545</v>
      </c>
      <c r="K614" s="41">
        <f t="shared" si="89"/>
        <v>1666.7323697916668</v>
      </c>
      <c r="L614" s="23">
        <f t="shared" si="85"/>
        <v>1</v>
      </c>
      <c r="M614" s="41">
        <f>SUM(G$401:G614)-SUM(H$401:H614)</f>
        <v>3964.1666666664314</v>
      </c>
      <c r="N614" s="23"/>
      <c r="O614" s="23"/>
      <c r="P614" s="23"/>
      <c r="Q614" s="23"/>
    </row>
    <row r="615" spans="4:17" hidden="1" x14ac:dyDescent="0.25">
      <c r="D615" s="41" t="str">
        <f t="shared" si="81"/>
        <v/>
      </c>
      <c r="E615" s="23">
        <f t="shared" si="86"/>
        <v>214</v>
      </c>
      <c r="F615" s="41">
        <f t="shared" si="87"/>
        <v>43333.333333332354</v>
      </c>
      <c r="G615" s="42">
        <f t="shared" si="82"/>
        <v>54.374999999998813</v>
      </c>
      <c r="H615" s="42">
        <f t="shared" si="83"/>
        <v>50.624999999998899</v>
      </c>
      <c r="I615" s="42">
        <f t="shared" si="88"/>
        <v>1666.6666666666667</v>
      </c>
      <c r="J615" s="41">
        <f t="shared" si="84"/>
        <v>1721.0416666666656</v>
      </c>
      <c r="K615" s="41">
        <f t="shared" si="89"/>
        <v>1666.7301041666667</v>
      </c>
      <c r="L615" s="23">
        <f t="shared" si="85"/>
        <v>1</v>
      </c>
      <c r="M615" s="41">
        <f>SUM(G$401:G615)-SUM(H$401:H615)</f>
        <v>3967.9166666664314</v>
      </c>
      <c r="N615" s="23"/>
      <c r="O615" s="23"/>
      <c r="P615" s="23"/>
      <c r="Q615" s="23"/>
    </row>
    <row r="616" spans="4:17" hidden="1" x14ac:dyDescent="0.25">
      <c r="D616" s="41" t="str">
        <f t="shared" si="81"/>
        <v/>
      </c>
      <c r="E616" s="23">
        <f t="shared" si="86"/>
        <v>215</v>
      </c>
      <c r="F616" s="41">
        <f t="shared" si="87"/>
        <v>41666.666666665689</v>
      </c>
      <c r="G616" s="42">
        <f t="shared" si="82"/>
        <v>52.361111111109928</v>
      </c>
      <c r="H616" s="42">
        <f t="shared" si="83"/>
        <v>48.749999999998899</v>
      </c>
      <c r="I616" s="42">
        <f t="shared" si="88"/>
        <v>1666.6666666666667</v>
      </c>
      <c r="J616" s="41">
        <f t="shared" si="84"/>
        <v>1719.0277777777767</v>
      </c>
      <c r="K616" s="41">
        <f t="shared" si="89"/>
        <v>1666.7278385416666</v>
      </c>
      <c r="L616" s="23">
        <f t="shared" si="85"/>
        <v>1</v>
      </c>
      <c r="M616" s="41">
        <f>SUM(G$401:G616)-SUM(H$401:H616)</f>
        <v>3971.5277777775409</v>
      </c>
      <c r="N616" s="23"/>
      <c r="O616" s="23"/>
      <c r="P616" s="23"/>
      <c r="Q616" s="23"/>
    </row>
    <row r="617" spans="4:17" hidden="1" x14ac:dyDescent="0.25">
      <c r="D617" s="41" t="str">
        <f t="shared" si="81"/>
        <v/>
      </c>
      <c r="E617" s="23">
        <f t="shared" si="86"/>
        <v>216</v>
      </c>
      <c r="F617" s="41">
        <f t="shared" si="87"/>
        <v>39999.999999999025</v>
      </c>
      <c r="G617" s="42">
        <f t="shared" si="82"/>
        <v>50.347222222221042</v>
      </c>
      <c r="H617" s="42">
        <f t="shared" si="83"/>
        <v>46.874999999998913</v>
      </c>
      <c r="I617" s="42">
        <f t="shared" si="88"/>
        <v>1666.6666666666667</v>
      </c>
      <c r="J617" s="41">
        <f t="shared" si="84"/>
        <v>1717.0138888888878</v>
      </c>
      <c r="K617" s="41">
        <f t="shared" si="89"/>
        <v>1666.7255729166668</v>
      </c>
      <c r="L617" s="23">
        <f t="shared" si="85"/>
        <v>1</v>
      </c>
      <c r="M617" s="41">
        <f>SUM(G$401:G617)-SUM(H$401:H617)</f>
        <v>3974.9999999997599</v>
      </c>
      <c r="N617" s="23"/>
      <c r="O617" s="23"/>
      <c r="P617" s="23"/>
      <c r="Q617" s="23"/>
    </row>
    <row r="618" spans="4:17" hidden="1" x14ac:dyDescent="0.25">
      <c r="D618" s="41" t="str">
        <f t="shared" si="81"/>
        <v/>
      </c>
      <c r="E618" s="23">
        <f t="shared" si="86"/>
        <v>217</v>
      </c>
      <c r="F618" s="41">
        <f t="shared" si="87"/>
        <v>38333.333333332361</v>
      </c>
      <c r="G618" s="42">
        <f t="shared" si="82"/>
        <v>48.333333333332156</v>
      </c>
      <c r="H618" s="42">
        <f t="shared" si="83"/>
        <v>44.999999999998913</v>
      </c>
      <c r="I618" s="42">
        <f t="shared" si="88"/>
        <v>1666.6666666666667</v>
      </c>
      <c r="J618" s="41">
        <f t="shared" si="84"/>
        <v>1714.9999999999989</v>
      </c>
      <c r="K618" s="41">
        <f t="shared" si="89"/>
        <v>1666.7233072916667</v>
      </c>
      <c r="L618" s="23">
        <f t="shared" si="85"/>
        <v>1</v>
      </c>
      <c r="M618" s="41">
        <f>SUM(G$401:G618)-SUM(H$401:H618)</f>
        <v>3978.3333333330957</v>
      </c>
      <c r="N618" s="23"/>
      <c r="O618" s="23"/>
      <c r="P618" s="23"/>
      <c r="Q618" s="23"/>
    </row>
    <row r="619" spans="4:17" hidden="1" x14ac:dyDescent="0.25">
      <c r="D619" s="41" t="str">
        <f t="shared" si="81"/>
        <v/>
      </c>
      <c r="E619" s="23">
        <f t="shared" si="86"/>
        <v>218</v>
      </c>
      <c r="F619" s="41">
        <f t="shared" si="87"/>
        <v>36666.666666665697</v>
      </c>
      <c r="G619" s="42">
        <f t="shared" si="82"/>
        <v>46.31944444444327</v>
      </c>
      <c r="H619" s="42">
        <f t="shared" si="83"/>
        <v>43.124999999998913</v>
      </c>
      <c r="I619" s="42">
        <f t="shared" si="88"/>
        <v>1666.6666666666667</v>
      </c>
      <c r="J619" s="41">
        <f t="shared" si="84"/>
        <v>1712.9861111111099</v>
      </c>
      <c r="K619" s="41">
        <f t="shared" si="89"/>
        <v>1666.7210416666667</v>
      </c>
      <c r="L619" s="23">
        <f t="shared" si="85"/>
        <v>1</v>
      </c>
      <c r="M619" s="41">
        <f>SUM(G$401:G619)-SUM(H$401:H619)</f>
        <v>3981.5277777775409</v>
      </c>
      <c r="N619" s="23"/>
      <c r="O619" s="23"/>
      <c r="P619" s="23"/>
      <c r="Q619" s="23"/>
    </row>
    <row r="620" spans="4:17" hidden="1" x14ac:dyDescent="0.25">
      <c r="D620" s="41" t="str">
        <f t="shared" si="81"/>
        <v/>
      </c>
      <c r="E620" s="23">
        <f t="shared" si="86"/>
        <v>219</v>
      </c>
      <c r="F620" s="41">
        <f t="shared" si="87"/>
        <v>34999.999999999032</v>
      </c>
      <c r="G620" s="42">
        <f t="shared" si="82"/>
        <v>44.305555555554385</v>
      </c>
      <c r="H620" s="42">
        <f t="shared" si="83"/>
        <v>41.249999999998913</v>
      </c>
      <c r="I620" s="42">
        <f t="shared" si="88"/>
        <v>1666.6666666666667</v>
      </c>
      <c r="J620" s="41">
        <f t="shared" si="84"/>
        <v>1710.972222222221</v>
      </c>
      <c r="K620" s="41">
        <f t="shared" si="89"/>
        <v>1666.7187760416668</v>
      </c>
      <c r="L620" s="23">
        <f t="shared" si="85"/>
        <v>1</v>
      </c>
      <c r="M620" s="41">
        <f>SUM(G$401:G620)-SUM(H$401:H620)</f>
        <v>3984.5833333330957</v>
      </c>
      <c r="N620" s="23"/>
      <c r="O620" s="23"/>
      <c r="P620" s="23"/>
      <c r="Q620" s="23"/>
    </row>
    <row r="621" spans="4:17" hidden="1" x14ac:dyDescent="0.25">
      <c r="D621" s="41" t="str">
        <f t="shared" si="81"/>
        <v/>
      </c>
      <c r="E621" s="23">
        <f t="shared" si="86"/>
        <v>220</v>
      </c>
      <c r="F621" s="41">
        <f t="shared" si="87"/>
        <v>33333.333333332368</v>
      </c>
      <c r="G621" s="42">
        <f t="shared" si="82"/>
        <v>42.291666666665499</v>
      </c>
      <c r="H621" s="42">
        <f t="shared" si="83"/>
        <v>39.374999999998913</v>
      </c>
      <c r="I621" s="42">
        <f t="shared" si="88"/>
        <v>1666.6666666666667</v>
      </c>
      <c r="J621" s="41">
        <f t="shared" si="84"/>
        <v>1708.9583333333323</v>
      </c>
      <c r="K621" s="41">
        <f t="shared" si="89"/>
        <v>1666.7165104166668</v>
      </c>
      <c r="L621" s="23">
        <f t="shared" si="85"/>
        <v>1</v>
      </c>
      <c r="M621" s="41">
        <f>SUM(G$401:G621)-SUM(H$401:H621)</f>
        <v>3987.4999999997599</v>
      </c>
      <c r="N621" s="23"/>
      <c r="O621" s="23"/>
      <c r="P621" s="23"/>
      <c r="Q621" s="23"/>
    </row>
    <row r="622" spans="4:17" hidden="1" x14ac:dyDescent="0.25">
      <c r="D622" s="41" t="str">
        <f t="shared" si="81"/>
        <v/>
      </c>
      <c r="E622" s="23">
        <f t="shared" si="86"/>
        <v>221</v>
      </c>
      <c r="F622" s="41">
        <f t="shared" si="87"/>
        <v>31666.6666666657</v>
      </c>
      <c r="G622" s="42">
        <f t="shared" si="82"/>
        <v>40.277777777776613</v>
      </c>
      <c r="H622" s="42">
        <f t="shared" si="83"/>
        <v>37.49999999999892</v>
      </c>
      <c r="I622" s="42">
        <f t="shared" si="88"/>
        <v>1666.6666666666667</v>
      </c>
      <c r="J622" s="41">
        <f t="shared" si="84"/>
        <v>1706.9444444444434</v>
      </c>
      <c r="K622" s="41">
        <f t="shared" si="89"/>
        <v>1666.7142447916667</v>
      </c>
      <c r="L622" s="23">
        <f t="shared" si="85"/>
        <v>1</v>
      </c>
      <c r="M622" s="41">
        <f>SUM(G$401:G622)-SUM(H$401:H622)</f>
        <v>3990.2777777775336</v>
      </c>
      <c r="N622" s="23"/>
      <c r="O622" s="23"/>
      <c r="P622" s="23"/>
      <c r="Q622" s="23"/>
    </row>
    <row r="623" spans="4:17" hidden="1" x14ac:dyDescent="0.25">
      <c r="D623" s="41" t="str">
        <f t="shared" si="81"/>
        <v/>
      </c>
      <c r="E623" s="23">
        <f t="shared" si="86"/>
        <v>222</v>
      </c>
      <c r="F623" s="41">
        <f t="shared" si="87"/>
        <v>29999.999999999032</v>
      </c>
      <c r="G623" s="42">
        <f t="shared" si="82"/>
        <v>38.263888888887728</v>
      </c>
      <c r="H623" s="42">
        <f t="shared" si="83"/>
        <v>35.624999999998913</v>
      </c>
      <c r="I623" s="42">
        <f t="shared" si="88"/>
        <v>1666.6666666666667</v>
      </c>
      <c r="J623" s="41">
        <f t="shared" si="84"/>
        <v>1704.9305555555545</v>
      </c>
      <c r="K623" s="41">
        <f t="shared" si="89"/>
        <v>1666.7119791666667</v>
      </c>
      <c r="L623" s="23">
        <f t="shared" si="85"/>
        <v>1</v>
      </c>
      <c r="M623" s="41">
        <f>SUM(G$401:G623)-SUM(H$401:H623)</f>
        <v>3992.9166666664241</v>
      </c>
      <c r="N623" s="23"/>
      <c r="O623" s="23"/>
      <c r="P623" s="23"/>
      <c r="Q623" s="23"/>
    </row>
    <row r="624" spans="4:17" hidden="1" x14ac:dyDescent="0.25">
      <c r="D624" s="41" t="str">
        <f t="shared" si="81"/>
        <v/>
      </c>
      <c r="E624" s="23">
        <f t="shared" si="86"/>
        <v>223</v>
      </c>
      <c r="F624" s="41">
        <f t="shared" si="87"/>
        <v>28333.333333332364</v>
      </c>
      <c r="G624" s="42">
        <f t="shared" si="82"/>
        <v>36.249999999998835</v>
      </c>
      <c r="H624" s="42">
        <f t="shared" si="83"/>
        <v>33.749999999998913</v>
      </c>
      <c r="I624" s="42">
        <f t="shared" si="88"/>
        <v>1666.6666666666667</v>
      </c>
      <c r="J624" s="41">
        <f t="shared" si="84"/>
        <v>1702.9166666666656</v>
      </c>
      <c r="K624" s="41">
        <f t="shared" si="89"/>
        <v>1666.7097135416668</v>
      </c>
      <c r="L624" s="23">
        <f t="shared" si="85"/>
        <v>1</v>
      </c>
      <c r="M624" s="41">
        <f>SUM(G$401:G624)-SUM(H$401:H624)</f>
        <v>3995.4166666664241</v>
      </c>
      <c r="N624" s="23"/>
      <c r="O624" s="23"/>
      <c r="P624" s="23"/>
      <c r="Q624" s="23"/>
    </row>
    <row r="625" spans="4:17" hidden="1" x14ac:dyDescent="0.25">
      <c r="D625" s="41" t="str">
        <f t="shared" si="81"/>
        <v/>
      </c>
      <c r="E625" s="23">
        <f t="shared" si="86"/>
        <v>224</v>
      </c>
      <c r="F625" s="41">
        <f t="shared" si="87"/>
        <v>26666.666666665697</v>
      </c>
      <c r="G625" s="42">
        <f t="shared" si="82"/>
        <v>34.236111111109942</v>
      </c>
      <c r="H625" s="42">
        <f t="shared" si="83"/>
        <v>31.874999999998916</v>
      </c>
      <c r="I625" s="42">
        <f t="shared" si="88"/>
        <v>1666.6666666666667</v>
      </c>
      <c r="J625" s="41">
        <f t="shared" si="84"/>
        <v>1700.9027777777767</v>
      </c>
      <c r="K625" s="41">
        <f t="shared" si="89"/>
        <v>1666.7074479166668</v>
      </c>
      <c r="L625" s="23">
        <f t="shared" si="85"/>
        <v>1</v>
      </c>
      <c r="M625" s="41">
        <f>SUM(G$401:G625)-SUM(H$401:H625)</f>
        <v>3997.7777777775336</v>
      </c>
      <c r="N625" s="23"/>
      <c r="O625" s="23"/>
      <c r="P625" s="23"/>
      <c r="Q625" s="23"/>
    </row>
    <row r="626" spans="4:17" hidden="1" x14ac:dyDescent="0.25">
      <c r="D626" s="41" t="str">
        <f t="shared" si="81"/>
        <v/>
      </c>
      <c r="E626" s="23">
        <f t="shared" si="86"/>
        <v>225</v>
      </c>
      <c r="F626" s="41">
        <f t="shared" si="87"/>
        <v>24999.999999999029</v>
      </c>
      <c r="G626" s="42">
        <f t="shared" si="82"/>
        <v>32.222222222221056</v>
      </c>
      <c r="H626" s="42">
        <f t="shared" si="83"/>
        <v>29.999999999998909</v>
      </c>
      <c r="I626" s="42">
        <f t="shared" si="88"/>
        <v>1666.6666666666667</v>
      </c>
      <c r="J626" s="41">
        <f t="shared" si="84"/>
        <v>1698.8888888888878</v>
      </c>
      <c r="K626" s="41">
        <f t="shared" si="89"/>
        <v>1666.7051822916667</v>
      </c>
      <c r="L626" s="23">
        <f t="shared" si="85"/>
        <v>1</v>
      </c>
      <c r="M626" s="41">
        <f>SUM(G$401:G626)-SUM(H$401:H626)</f>
        <v>3999.9999999997526</v>
      </c>
      <c r="N626" s="23"/>
      <c r="O626" s="23"/>
      <c r="P626" s="23"/>
      <c r="Q626" s="23"/>
    </row>
    <row r="627" spans="4:17" hidden="1" x14ac:dyDescent="0.25">
      <c r="D627" s="41" t="str">
        <f t="shared" si="81"/>
        <v/>
      </c>
      <c r="E627" s="23">
        <f t="shared" si="86"/>
        <v>226</v>
      </c>
      <c r="F627" s="41">
        <f t="shared" si="87"/>
        <v>23333.333333332361</v>
      </c>
      <c r="G627" s="42">
        <f t="shared" si="82"/>
        <v>30.208333333332163</v>
      </c>
      <c r="H627" s="42">
        <f t="shared" si="83"/>
        <v>28.124999999998909</v>
      </c>
      <c r="I627" s="42">
        <f t="shared" si="88"/>
        <v>1666.6666666666667</v>
      </c>
      <c r="J627" s="41">
        <f t="shared" si="84"/>
        <v>1696.8749999999989</v>
      </c>
      <c r="K627" s="41">
        <f t="shared" si="89"/>
        <v>1666.7029166666669</v>
      </c>
      <c r="L627" s="23">
        <f t="shared" si="85"/>
        <v>1</v>
      </c>
      <c r="M627" s="41">
        <f>SUM(G$401:G627)-SUM(H$401:H627)</f>
        <v>4002.0833333330884</v>
      </c>
      <c r="N627" s="23"/>
      <c r="O627" s="23"/>
      <c r="P627" s="23"/>
      <c r="Q627" s="23"/>
    </row>
    <row r="628" spans="4:17" hidden="1" x14ac:dyDescent="0.25">
      <c r="D628" s="41" t="str">
        <f t="shared" si="81"/>
        <v/>
      </c>
      <c r="E628" s="23">
        <f t="shared" si="86"/>
        <v>227</v>
      </c>
      <c r="F628" s="41">
        <f t="shared" si="87"/>
        <v>21666.666666665693</v>
      </c>
      <c r="G628" s="42">
        <f t="shared" si="82"/>
        <v>28.194444444443274</v>
      </c>
      <c r="H628" s="42">
        <f t="shared" si="83"/>
        <v>26.249999999998909</v>
      </c>
      <c r="I628" s="42">
        <f t="shared" si="88"/>
        <v>1666.6666666666667</v>
      </c>
      <c r="J628" s="41">
        <f t="shared" si="84"/>
        <v>1694.8611111111099</v>
      </c>
      <c r="K628" s="41">
        <f t="shared" si="89"/>
        <v>1666.7006510416668</v>
      </c>
      <c r="L628" s="23">
        <f t="shared" si="85"/>
        <v>1</v>
      </c>
      <c r="M628" s="41">
        <f>SUM(G$401:G628)-SUM(H$401:H628)</f>
        <v>4004.0277777775336</v>
      </c>
      <c r="N628" s="23"/>
      <c r="O628" s="23"/>
      <c r="P628" s="23"/>
      <c r="Q628" s="23"/>
    </row>
    <row r="629" spans="4:17" hidden="1" x14ac:dyDescent="0.25">
      <c r="D629" s="41" t="str">
        <f t="shared" si="81"/>
        <v/>
      </c>
      <c r="E629" s="23">
        <f t="shared" si="86"/>
        <v>228</v>
      </c>
      <c r="F629" s="41">
        <f t="shared" si="87"/>
        <v>19999.999999999025</v>
      </c>
      <c r="G629" s="42">
        <f t="shared" si="82"/>
        <v>26.180555555554381</v>
      </c>
      <c r="H629" s="42">
        <f t="shared" si="83"/>
        <v>24.374999999998906</v>
      </c>
      <c r="I629" s="42">
        <f t="shared" si="88"/>
        <v>1666.6666666666667</v>
      </c>
      <c r="J629" s="41">
        <f t="shared" si="84"/>
        <v>1692.847222222221</v>
      </c>
      <c r="K629" s="41">
        <f t="shared" si="89"/>
        <v>1666.6983854166667</v>
      </c>
      <c r="L629" s="23">
        <f t="shared" si="85"/>
        <v>1</v>
      </c>
      <c r="M629" s="41">
        <f>SUM(G$401:G629)-SUM(H$401:H629)</f>
        <v>4005.8333333330884</v>
      </c>
      <c r="N629" s="23"/>
      <c r="O629" s="23"/>
      <c r="P629" s="23"/>
      <c r="Q629" s="23"/>
    </row>
    <row r="630" spans="4:17" hidden="1" x14ac:dyDescent="0.25">
      <c r="D630" s="41" t="str">
        <f t="shared" si="81"/>
        <v/>
      </c>
      <c r="E630" s="23">
        <f t="shared" si="86"/>
        <v>229</v>
      </c>
      <c r="F630" s="41">
        <f t="shared" si="87"/>
        <v>18333.333333332357</v>
      </c>
      <c r="G630" s="42">
        <f t="shared" si="82"/>
        <v>24.166666666665492</v>
      </c>
      <c r="H630" s="42">
        <f t="shared" si="83"/>
        <v>22.499999999998906</v>
      </c>
      <c r="I630" s="42">
        <f t="shared" si="88"/>
        <v>1666.6666666666665</v>
      </c>
      <c r="J630" s="41">
        <f t="shared" si="84"/>
        <v>1690.8333333333321</v>
      </c>
      <c r="K630" s="41">
        <f t="shared" si="89"/>
        <v>1666.6961197916667</v>
      </c>
      <c r="L630" s="23">
        <f t="shared" si="85"/>
        <v>1</v>
      </c>
      <c r="M630" s="41">
        <f>SUM(G$401:G630)-SUM(H$401:H630)</f>
        <v>4007.4999999997526</v>
      </c>
      <c r="N630" s="23"/>
      <c r="O630" s="23"/>
      <c r="P630" s="23"/>
      <c r="Q630" s="23"/>
    </row>
    <row r="631" spans="4:17" hidden="1" x14ac:dyDescent="0.25">
      <c r="D631" s="41" t="str">
        <f t="shared" si="81"/>
        <v/>
      </c>
      <c r="E631" s="23">
        <f t="shared" si="86"/>
        <v>230</v>
      </c>
      <c r="F631" s="41">
        <f t="shared" si="87"/>
        <v>16666.666666665689</v>
      </c>
      <c r="G631" s="42">
        <f t="shared" si="82"/>
        <v>22.152777777776603</v>
      </c>
      <c r="H631" s="42">
        <f t="shared" si="83"/>
        <v>20.624999999998902</v>
      </c>
      <c r="I631" s="42">
        <f t="shared" si="88"/>
        <v>1666.6666666666667</v>
      </c>
      <c r="J631" s="41">
        <f t="shared" si="84"/>
        <v>1688.8194444444434</v>
      </c>
      <c r="K631" s="41">
        <f t="shared" si="89"/>
        <v>1666.6938541666668</v>
      </c>
      <c r="L631" s="23">
        <f t="shared" si="85"/>
        <v>1</v>
      </c>
      <c r="M631" s="41">
        <f>SUM(G$401:G631)-SUM(H$401:H631)</f>
        <v>4009.0277777775264</v>
      </c>
      <c r="N631" s="23"/>
      <c r="O631" s="23"/>
      <c r="P631" s="23"/>
      <c r="Q631" s="23"/>
    </row>
    <row r="632" spans="4:17" hidden="1" x14ac:dyDescent="0.25">
      <c r="D632" s="41" t="str">
        <f t="shared" si="81"/>
        <v/>
      </c>
      <c r="E632" s="23">
        <f t="shared" si="86"/>
        <v>231</v>
      </c>
      <c r="F632" s="41">
        <f t="shared" si="87"/>
        <v>14999.999999999023</v>
      </c>
      <c r="G632" s="42">
        <f t="shared" si="82"/>
        <v>20.13888888888771</v>
      </c>
      <c r="H632" s="42">
        <f t="shared" si="83"/>
        <v>18.749999999998902</v>
      </c>
      <c r="I632" s="42">
        <f t="shared" si="88"/>
        <v>1666.6666666666667</v>
      </c>
      <c r="J632" s="41">
        <f t="shared" si="84"/>
        <v>1686.8055555555545</v>
      </c>
      <c r="K632" s="41">
        <f t="shared" si="89"/>
        <v>1666.6915885416668</v>
      </c>
      <c r="L632" s="23">
        <f t="shared" si="85"/>
        <v>1</v>
      </c>
      <c r="M632" s="41">
        <f>SUM(G$401:G632)-SUM(H$401:H632)</f>
        <v>4010.4166666664169</v>
      </c>
      <c r="N632" s="23"/>
      <c r="O632" s="23"/>
      <c r="P632" s="23"/>
      <c r="Q632" s="23"/>
    </row>
    <row r="633" spans="4:17" hidden="1" x14ac:dyDescent="0.25">
      <c r="D633" s="41" t="str">
        <f t="shared" si="81"/>
        <v/>
      </c>
      <c r="E633" s="23">
        <f t="shared" si="86"/>
        <v>232</v>
      </c>
      <c r="F633" s="41">
        <f t="shared" si="87"/>
        <v>13333.333333332357</v>
      </c>
      <c r="G633" s="42">
        <f t="shared" si="82"/>
        <v>18.12499999999882</v>
      </c>
      <c r="H633" s="42">
        <f t="shared" si="83"/>
        <v>16.874999999998902</v>
      </c>
      <c r="I633" s="42">
        <f t="shared" si="88"/>
        <v>1666.6666666666667</v>
      </c>
      <c r="J633" s="41">
        <f t="shared" si="84"/>
        <v>1684.7916666666656</v>
      </c>
      <c r="K633" s="41">
        <f t="shared" si="89"/>
        <v>1666.6893229166667</v>
      </c>
      <c r="L633" s="23">
        <f t="shared" si="85"/>
        <v>1</v>
      </c>
      <c r="M633" s="41">
        <f>SUM(G$401:G633)-SUM(H$401:H633)</f>
        <v>4011.6666666664169</v>
      </c>
      <c r="N633" s="23"/>
      <c r="O633" s="23"/>
      <c r="P633" s="23"/>
      <c r="Q633" s="23"/>
    </row>
    <row r="634" spans="4:17" hidden="1" x14ac:dyDescent="0.25">
      <c r="D634" s="41" t="str">
        <f t="shared" si="81"/>
        <v/>
      </c>
      <c r="E634" s="23">
        <f t="shared" si="86"/>
        <v>233</v>
      </c>
      <c r="F634" s="41">
        <f t="shared" si="87"/>
        <v>11666.666666665691</v>
      </c>
      <c r="G634" s="42">
        <f t="shared" si="82"/>
        <v>16.111111111109931</v>
      </c>
      <c r="H634" s="42">
        <f t="shared" si="83"/>
        <v>14.999999999998904</v>
      </c>
      <c r="I634" s="42">
        <f t="shared" si="88"/>
        <v>1666.6666666666667</v>
      </c>
      <c r="J634" s="41">
        <f t="shared" si="84"/>
        <v>1682.7777777777767</v>
      </c>
      <c r="K634" s="41">
        <f t="shared" si="89"/>
        <v>1666.6870572916666</v>
      </c>
      <c r="L634" s="23">
        <f t="shared" si="85"/>
        <v>1</v>
      </c>
      <c r="M634" s="41">
        <f>SUM(G$401:G634)-SUM(H$401:H634)</f>
        <v>4012.7777777775264</v>
      </c>
      <c r="N634" s="23"/>
      <c r="O634" s="23"/>
      <c r="P634" s="23"/>
      <c r="Q634" s="23"/>
    </row>
    <row r="635" spans="4:17" hidden="1" x14ac:dyDescent="0.25">
      <c r="D635" s="41" t="str">
        <f t="shared" si="81"/>
        <v/>
      </c>
      <c r="E635" s="23">
        <f t="shared" si="86"/>
        <v>234</v>
      </c>
      <c r="F635" s="41">
        <f t="shared" si="87"/>
        <v>9999.999999999025</v>
      </c>
      <c r="G635" s="42">
        <f t="shared" si="82"/>
        <v>14.097222222221044</v>
      </c>
      <c r="H635" s="42">
        <f t="shared" si="83"/>
        <v>13.124999999998904</v>
      </c>
      <c r="I635" s="42">
        <f t="shared" si="88"/>
        <v>1666.6666666666667</v>
      </c>
      <c r="J635" s="41">
        <f t="shared" si="84"/>
        <v>1680.7638888888878</v>
      </c>
      <c r="K635" s="41">
        <f t="shared" si="89"/>
        <v>1666.6847916666668</v>
      </c>
      <c r="L635" s="23">
        <f t="shared" si="85"/>
        <v>1</v>
      </c>
      <c r="M635" s="41">
        <f>SUM(G$401:G635)-SUM(H$401:H635)</f>
        <v>4013.7499999997453</v>
      </c>
      <c r="N635" s="23"/>
      <c r="O635" s="23"/>
      <c r="P635" s="23"/>
      <c r="Q635" s="23"/>
    </row>
    <row r="636" spans="4:17" hidden="1" x14ac:dyDescent="0.25">
      <c r="D636" s="41" t="str">
        <f t="shared" si="81"/>
        <v/>
      </c>
      <c r="E636" s="23">
        <f t="shared" si="86"/>
        <v>235</v>
      </c>
      <c r="F636" s="41">
        <f t="shared" si="87"/>
        <v>8333.333333332359</v>
      </c>
      <c r="G636" s="42">
        <f t="shared" si="82"/>
        <v>12.083333333332156</v>
      </c>
      <c r="H636" s="42">
        <f t="shared" si="83"/>
        <v>11.249999999998904</v>
      </c>
      <c r="I636" s="42">
        <f t="shared" si="88"/>
        <v>1666.6666666666667</v>
      </c>
      <c r="J636" s="41">
        <f t="shared" si="84"/>
        <v>1678.7499999999989</v>
      </c>
      <c r="K636" s="41">
        <f t="shared" si="89"/>
        <v>1666.6825260416667</v>
      </c>
      <c r="L636" s="23">
        <f t="shared" si="85"/>
        <v>1</v>
      </c>
      <c r="M636" s="41">
        <f>SUM(G$401:G636)-SUM(H$401:H636)</f>
        <v>4014.5833333330811</v>
      </c>
      <c r="N636" s="23"/>
      <c r="O636" s="23"/>
      <c r="P636" s="23"/>
      <c r="Q636" s="23"/>
    </row>
    <row r="637" spans="4:17" hidden="1" x14ac:dyDescent="0.25">
      <c r="D637" s="41" t="str">
        <f t="shared" si="81"/>
        <v/>
      </c>
      <c r="E637" s="23">
        <f t="shared" si="86"/>
        <v>236</v>
      </c>
      <c r="F637" s="41">
        <f t="shared" si="87"/>
        <v>6666.666666665692</v>
      </c>
      <c r="G637" s="42">
        <f t="shared" si="82"/>
        <v>10.069444444443269</v>
      </c>
      <c r="H637" s="42">
        <f t="shared" si="83"/>
        <v>9.374999999998904</v>
      </c>
      <c r="I637" s="42">
        <f t="shared" si="88"/>
        <v>1666.6666666666667</v>
      </c>
      <c r="J637" s="41">
        <f t="shared" si="84"/>
        <v>1676.7361111111099</v>
      </c>
      <c r="K637" s="41">
        <f t="shared" si="89"/>
        <v>1666.6802604166667</v>
      </c>
      <c r="L637" s="23">
        <f t="shared" si="85"/>
        <v>1</v>
      </c>
      <c r="M637" s="41">
        <f>SUM(G$401:G637)-SUM(H$401:H637)</f>
        <v>4015.2777777775264</v>
      </c>
      <c r="N637" s="23"/>
      <c r="O637" s="23"/>
      <c r="P637" s="23"/>
      <c r="Q637" s="23"/>
    </row>
    <row r="638" spans="4:17" hidden="1" x14ac:dyDescent="0.25">
      <c r="D638" s="41" t="str">
        <f t="shared" si="81"/>
        <v/>
      </c>
      <c r="E638" s="23">
        <f t="shared" si="86"/>
        <v>237</v>
      </c>
      <c r="F638" s="41">
        <f t="shared" si="87"/>
        <v>4999.999999999025</v>
      </c>
      <c r="G638" s="42">
        <f t="shared" si="82"/>
        <v>8.0555555555543794</v>
      </c>
      <c r="H638" s="42">
        <f t="shared" si="83"/>
        <v>7.4999999999989049</v>
      </c>
      <c r="I638" s="42">
        <f t="shared" si="88"/>
        <v>1666.6666666666667</v>
      </c>
      <c r="J638" s="41">
        <f t="shared" si="84"/>
        <v>1674.722222222221</v>
      </c>
      <c r="K638" s="41">
        <f t="shared" si="89"/>
        <v>1666.6779947916668</v>
      </c>
      <c r="L638" s="23">
        <f t="shared" si="85"/>
        <v>1</v>
      </c>
      <c r="M638" s="41">
        <f>SUM(G$401:G638)-SUM(H$401:H638)</f>
        <v>4015.8333333330811</v>
      </c>
      <c r="N638" s="23"/>
      <c r="O638" s="23"/>
      <c r="P638" s="23"/>
      <c r="Q638" s="23"/>
    </row>
    <row r="639" spans="4:17" hidden="1" x14ac:dyDescent="0.25">
      <c r="D639" s="41" t="str">
        <f t="shared" si="81"/>
        <v/>
      </c>
      <c r="E639" s="23">
        <f t="shared" si="86"/>
        <v>238</v>
      </c>
      <c r="F639" s="41">
        <f t="shared" si="87"/>
        <v>3333.3333333323581</v>
      </c>
      <c r="G639" s="42">
        <f t="shared" si="82"/>
        <v>6.0416666666654883</v>
      </c>
      <c r="H639" s="42">
        <f t="shared" si="83"/>
        <v>5.6249999999989031</v>
      </c>
      <c r="I639" s="42">
        <f t="shared" si="88"/>
        <v>1666.6666666666667</v>
      </c>
      <c r="J639" s="41">
        <f t="shared" si="84"/>
        <v>1672.7083333333321</v>
      </c>
      <c r="K639" s="41">
        <f t="shared" si="89"/>
        <v>1666.6757291666668</v>
      </c>
      <c r="L639" s="23">
        <f t="shared" si="85"/>
        <v>1</v>
      </c>
      <c r="M639" s="41">
        <f>SUM(G$401:G639)-SUM(H$401:H639)</f>
        <v>4016.2499999997453</v>
      </c>
      <c r="N639" s="23"/>
      <c r="O639" s="23"/>
      <c r="P639" s="23"/>
      <c r="Q639" s="23"/>
    </row>
    <row r="640" spans="4:17" hidden="1" x14ac:dyDescent="0.25">
      <c r="D640" s="41" t="str">
        <f t="shared" si="81"/>
        <v/>
      </c>
      <c r="E640" s="23">
        <f t="shared" si="86"/>
        <v>239</v>
      </c>
      <c r="F640" s="41">
        <f t="shared" si="87"/>
        <v>1666.6666666656913</v>
      </c>
      <c r="G640" s="42">
        <f t="shared" si="82"/>
        <v>4.0277777777766</v>
      </c>
      <c r="H640" s="42">
        <f t="shared" si="83"/>
        <v>3.7499999999989035</v>
      </c>
      <c r="I640" s="42">
        <f t="shared" si="88"/>
        <v>1666.6666666666667</v>
      </c>
      <c r="J640" s="41">
        <f t="shared" si="84"/>
        <v>1670.6944444444434</v>
      </c>
      <c r="K640" s="41">
        <f t="shared" si="89"/>
        <v>1666.6734635416667</v>
      </c>
      <c r="L640" s="23">
        <f t="shared" si="85"/>
        <v>1</v>
      </c>
      <c r="M640" s="41">
        <f>SUM(G$401:G640)-SUM(H$401:H640)</f>
        <v>4016.5277777775191</v>
      </c>
      <c r="N640" s="23"/>
      <c r="O640" s="23"/>
      <c r="P640" s="23"/>
      <c r="Q640" s="23"/>
    </row>
    <row r="641" spans="4:17" hidden="1" x14ac:dyDescent="0.25">
      <c r="D641" s="41" t="str">
        <f t="shared" si="81"/>
        <v/>
      </c>
      <c r="E641" s="23">
        <f t="shared" si="86"/>
        <v>240</v>
      </c>
      <c r="F641" s="41">
        <f t="shared" si="87"/>
        <v>-9.7543306765146554E-10</v>
      </c>
      <c r="G641" s="42">
        <f t="shared" si="82"/>
        <v>2.0138888888877102</v>
      </c>
      <c r="H641" s="42">
        <f t="shared" si="83"/>
        <v>1.8749999999989029</v>
      </c>
      <c r="I641" s="42">
        <f t="shared" si="88"/>
        <v>1666.6666666666667</v>
      </c>
      <c r="J641" s="41">
        <f t="shared" si="84"/>
        <v>1668.6805555555545</v>
      </c>
      <c r="K641" s="41">
        <f t="shared" si="89"/>
        <v>1666.6711979166666</v>
      </c>
      <c r="L641" s="23">
        <f t="shared" si="85"/>
        <v>1</v>
      </c>
      <c r="M641" s="41">
        <f>SUM(G$401:G641)-SUM(H$401:H641)</f>
        <v>4016.6666666664096</v>
      </c>
      <c r="N641" s="23"/>
      <c r="O641" s="23"/>
      <c r="P641" s="23"/>
      <c r="Q641" s="23"/>
    </row>
    <row r="642" spans="4:17" hidden="1" x14ac:dyDescent="0.25">
      <c r="D642" s="41" t="str">
        <f t="shared" si="81"/>
        <v/>
      </c>
      <c r="E642" s="23" t="str">
        <f t="shared" si="86"/>
        <v/>
      </c>
      <c r="F642" s="41" t="str">
        <f t="shared" si="87"/>
        <v/>
      </c>
      <c r="G642" s="42" t="str">
        <f t="shared" si="82"/>
        <v/>
      </c>
      <c r="H642" s="42" t="str">
        <f t="shared" si="83"/>
        <v/>
      </c>
      <c r="I642" s="42" t="str">
        <f t="shared" si="88"/>
        <v/>
      </c>
      <c r="J642" s="41" t="str">
        <f t="shared" si="84"/>
        <v/>
      </c>
      <c r="K642" s="41" t="str">
        <f t="shared" si="89"/>
        <v/>
      </c>
      <c r="L642" s="23">
        <f t="shared" si="85"/>
        <v>1</v>
      </c>
      <c r="M642" s="41">
        <f>SUM(G$401:G642)-SUM(H$401:H642)</f>
        <v>4016.6666666664096</v>
      </c>
      <c r="N642" s="23"/>
      <c r="O642" s="23"/>
      <c r="P642" s="23"/>
      <c r="Q642" s="23"/>
    </row>
    <row r="643" spans="4:17" hidden="1" x14ac:dyDescent="0.25">
      <c r="D643" s="41" t="str">
        <f t="shared" si="81"/>
        <v/>
      </c>
      <c r="E643" s="23" t="str">
        <f t="shared" si="86"/>
        <v/>
      </c>
      <c r="F643" s="41" t="str">
        <f t="shared" si="87"/>
        <v/>
      </c>
      <c r="G643" s="42" t="str">
        <f t="shared" si="82"/>
        <v/>
      </c>
      <c r="H643" s="42" t="str">
        <f t="shared" si="83"/>
        <v/>
      </c>
      <c r="I643" s="42" t="str">
        <f t="shared" si="88"/>
        <v/>
      </c>
      <c r="J643" s="41" t="str">
        <f t="shared" si="84"/>
        <v/>
      </c>
      <c r="K643" s="41" t="str">
        <f t="shared" si="89"/>
        <v/>
      </c>
      <c r="L643" s="23">
        <f t="shared" si="85"/>
        <v>1</v>
      </c>
      <c r="M643" s="41">
        <f>SUM(G$401:G643)-SUM(H$401:H643)</f>
        <v>4016.6666666664096</v>
      </c>
      <c r="N643" s="23"/>
      <c r="O643" s="23"/>
      <c r="P643" s="23"/>
      <c r="Q643" s="23"/>
    </row>
    <row r="644" spans="4:17" hidden="1" x14ac:dyDescent="0.25">
      <c r="D644" s="41" t="str">
        <f t="shared" si="81"/>
        <v/>
      </c>
      <c r="E644" s="23" t="str">
        <f t="shared" si="86"/>
        <v/>
      </c>
      <c r="F644" s="41" t="str">
        <f t="shared" si="87"/>
        <v/>
      </c>
      <c r="G644" s="42" t="str">
        <f t="shared" si="82"/>
        <v/>
      </c>
      <c r="H644" s="42" t="str">
        <f t="shared" si="83"/>
        <v/>
      </c>
      <c r="I644" s="42" t="str">
        <f t="shared" si="88"/>
        <v/>
      </c>
      <c r="J644" s="41" t="str">
        <f t="shared" si="84"/>
        <v/>
      </c>
      <c r="K644" s="41" t="str">
        <f t="shared" si="89"/>
        <v/>
      </c>
      <c r="L644" s="23">
        <f t="shared" si="85"/>
        <v>1</v>
      </c>
      <c r="M644" s="41">
        <f>SUM(G$401:G644)-SUM(H$401:H644)</f>
        <v>4016.6666666664096</v>
      </c>
      <c r="N644" s="23"/>
      <c r="O644" s="23"/>
      <c r="P644" s="23"/>
      <c r="Q644" s="23"/>
    </row>
    <row r="645" spans="4:17" hidden="1" x14ac:dyDescent="0.25">
      <c r="D645" s="41" t="str">
        <f t="shared" si="81"/>
        <v/>
      </c>
      <c r="E645" s="23" t="str">
        <f t="shared" si="86"/>
        <v/>
      </c>
      <c r="F645" s="41" t="str">
        <f t="shared" si="87"/>
        <v/>
      </c>
      <c r="G645" s="42" t="str">
        <f t="shared" si="82"/>
        <v/>
      </c>
      <c r="H645" s="42" t="str">
        <f t="shared" si="83"/>
        <v/>
      </c>
      <c r="I645" s="42" t="str">
        <f t="shared" si="88"/>
        <v/>
      </c>
      <c r="J645" s="41" t="str">
        <f t="shared" si="84"/>
        <v/>
      </c>
      <c r="K645" s="41" t="str">
        <f t="shared" si="89"/>
        <v/>
      </c>
      <c r="L645" s="23">
        <f t="shared" si="85"/>
        <v>1</v>
      </c>
      <c r="M645" s="41">
        <f>SUM(G$401:G645)-SUM(H$401:H645)</f>
        <v>4016.6666666664096</v>
      </c>
      <c r="N645" s="23"/>
      <c r="O645" s="23"/>
      <c r="P645" s="23"/>
      <c r="Q645" s="23"/>
    </row>
    <row r="646" spans="4:17" hidden="1" x14ac:dyDescent="0.25">
      <c r="D646" s="41" t="str">
        <f t="shared" si="81"/>
        <v/>
      </c>
      <c r="E646" s="23" t="str">
        <f t="shared" si="86"/>
        <v/>
      </c>
      <c r="F646" s="41" t="str">
        <f t="shared" si="87"/>
        <v/>
      </c>
      <c r="G646" s="42" t="str">
        <f t="shared" si="82"/>
        <v/>
      </c>
      <c r="H646" s="42" t="str">
        <f t="shared" si="83"/>
        <v/>
      </c>
      <c r="I646" s="42" t="str">
        <f t="shared" si="88"/>
        <v/>
      </c>
      <c r="J646" s="41" t="str">
        <f t="shared" si="84"/>
        <v/>
      </c>
      <c r="K646" s="41" t="str">
        <f t="shared" si="89"/>
        <v/>
      </c>
      <c r="L646" s="23">
        <f t="shared" si="85"/>
        <v>1</v>
      </c>
      <c r="M646" s="41">
        <f>SUM(G$401:G646)-SUM(H$401:H646)</f>
        <v>4016.6666666664096</v>
      </c>
      <c r="N646" s="23"/>
      <c r="O646" s="23"/>
      <c r="P646" s="23"/>
      <c r="Q646" s="23"/>
    </row>
    <row r="647" spans="4:17" hidden="1" x14ac:dyDescent="0.25">
      <c r="D647" s="41" t="str">
        <f t="shared" si="81"/>
        <v/>
      </c>
      <c r="E647" s="23" t="str">
        <f t="shared" si="86"/>
        <v/>
      </c>
      <c r="F647" s="41" t="str">
        <f t="shared" si="87"/>
        <v/>
      </c>
      <c r="G647" s="42" t="str">
        <f t="shared" si="82"/>
        <v/>
      </c>
      <c r="H647" s="42" t="str">
        <f t="shared" si="83"/>
        <v/>
      </c>
      <c r="I647" s="42" t="str">
        <f t="shared" si="88"/>
        <v/>
      </c>
      <c r="J647" s="41" t="str">
        <f t="shared" si="84"/>
        <v/>
      </c>
      <c r="K647" s="41" t="str">
        <f t="shared" si="89"/>
        <v/>
      </c>
      <c r="L647" s="23">
        <f t="shared" si="85"/>
        <v>1</v>
      </c>
      <c r="M647" s="41">
        <f>SUM(G$401:G647)-SUM(H$401:H647)</f>
        <v>4016.6666666664096</v>
      </c>
      <c r="N647" s="23"/>
      <c r="O647" s="23"/>
      <c r="P647" s="23"/>
      <c r="Q647" s="23"/>
    </row>
    <row r="648" spans="4:17" hidden="1" x14ac:dyDescent="0.25">
      <c r="D648" s="41" t="str">
        <f t="shared" si="81"/>
        <v/>
      </c>
      <c r="E648" s="23" t="str">
        <f t="shared" si="86"/>
        <v/>
      </c>
      <c r="F648" s="41" t="str">
        <f t="shared" si="87"/>
        <v/>
      </c>
      <c r="G648" s="42" t="str">
        <f t="shared" si="82"/>
        <v/>
      </c>
      <c r="H648" s="42" t="str">
        <f t="shared" si="83"/>
        <v/>
      </c>
      <c r="I648" s="42" t="str">
        <f t="shared" si="88"/>
        <v/>
      </c>
      <c r="J648" s="41" t="str">
        <f t="shared" si="84"/>
        <v/>
      </c>
      <c r="K648" s="41" t="str">
        <f t="shared" si="89"/>
        <v/>
      </c>
      <c r="L648" s="23">
        <f t="shared" si="85"/>
        <v>1</v>
      </c>
      <c r="M648" s="41">
        <f>SUM(G$401:G648)-SUM(H$401:H648)</f>
        <v>4016.6666666664096</v>
      </c>
      <c r="N648" s="23"/>
      <c r="O648" s="23"/>
      <c r="P648" s="23"/>
      <c r="Q648" s="23"/>
    </row>
    <row r="649" spans="4:17" hidden="1" x14ac:dyDescent="0.25">
      <c r="D649" s="41" t="str">
        <f t="shared" si="81"/>
        <v/>
      </c>
      <c r="E649" s="23" t="str">
        <f t="shared" si="86"/>
        <v/>
      </c>
      <c r="F649" s="41" t="str">
        <f t="shared" si="87"/>
        <v/>
      </c>
      <c r="G649" s="42" t="str">
        <f t="shared" si="82"/>
        <v/>
      </c>
      <c r="H649" s="42" t="str">
        <f t="shared" si="83"/>
        <v/>
      </c>
      <c r="I649" s="42" t="str">
        <f t="shared" si="88"/>
        <v/>
      </c>
      <c r="J649" s="41" t="str">
        <f t="shared" si="84"/>
        <v/>
      </c>
      <c r="K649" s="41" t="str">
        <f t="shared" si="89"/>
        <v/>
      </c>
      <c r="L649" s="23">
        <f t="shared" si="85"/>
        <v>1</v>
      </c>
      <c r="M649" s="41">
        <f>SUM(G$401:G649)-SUM(H$401:H649)</f>
        <v>4016.6666666664096</v>
      </c>
      <c r="N649" s="23"/>
      <c r="O649" s="23"/>
      <c r="P649" s="23"/>
      <c r="Q649" s="23"/>
    </row>
    <row r="650" spans="4:17" hidden="1" x14ac:dyDescent="0.25">
      <c r="D650" s="41" t="str">
        <f t="shared" si="81"/>
        <v/>
      </c>
      <c r="E650" s="23" t="str">
        <f t="shared" si="86"/>
        <v/>
      </c>
      <c r="F650" s="41" t="str">
        <f t="shared" si="87"/>
        <v/>
      </c>
      <c r="G650" s="42" t="str">
        <f t="shared" si="82"/>
        <v/>
      </c>
      <c r="H650" s="42" t="str">
        <f t="shared" si="83"/>
        <v/>
      </c>
      <c r="I650" s="42" t="str">
        <f t="shared" si="88"/>
        <v/>
      </c>
      <c r="J650" s="41" t="str">
        <f t="shared" si="84"/>
        <v/>
      </c>
      <c r="K650" s="41" t="str">
        <f t="shared" si="89"/>
        <v/>
      </c>
      <c r="L650" s="23">
        <f t="shared" si="85"/>
        <v>1</v>
      </c>
      <c r="M650" s="41">
        <f>SUM(G$401:G650)-SUM(H$401:H650)</f>
        <v>4016.6666666664096</v>
      </c>
      <c r="N650" s="23"/>
      <c r="O650" s="23"/>
      <c r="P650" s="23"/>
      <c r="Q650" s="23"/>
    </row>
    <row r="651" spans="4:17" hidden="1" x14ac:dyDescent="0.25">
      <c r="D651" s="41" t="str">
        <f t="shared" si="81"/>
        <v/>
      </c>
      <c r="E651" s="23" t="str">
        <f t="shared" si="86"/>
        <v/>
      </c>
      <c r="F651" s="41" t="str">
        <f t="shared" si="87"/>
        <v/>
      </c>
      <c r="G651" s="42" t="str">
        <f t="shared" si="82"/>
        <v/>
      </c>
      <c r="H651" s="42" t="str">
        <f t="shared" si="83"/>
        <v/>
      </c>
      <c r="I651" s="42" t="str">
        <f t="shared" si="88"/>
        <v/>
      </c>
      <c r="J651" s="41" t="str">
        <f t="shared" si="84"/>
        <v/>
      </c>
      <c r="K651" s="41" t="str">
        <f t="shared" si="89"/>
        <v/>
      </c>
      <c r="L651" s="23">
        <f t="shared" si="85"/>
        <v>1</v>
      </c>
      <c r="M651" s="41">
        <f>SUM(G$401:G651)-SUM(H$401:H651)</f>
        <v>4016.6666666664096</v>
      </c>
      <c r="N651" s="23"/>
      <c r="O651" s="23"/>
      <c r="P651" s="23"/>
      <c r="Q651" s="23"/>
    </row>
    <row r="652" spans="4:17" hidden="1" x14ac:dyDescent="0.25">
      <c r="D652" s="41" t="str">
        <f t="shared" si="81"/>
        <v/>
      </c>
      <c r="E652" s="23" t="str">
        <f t="shared" si="86"/>
        <v/>
      </c>
      <c r="F652" s="41" t="str">
        <f t="shared" si="87"/>
        <v/>
      </c>
      <c r="G652" s="42" t="str">
        <f t="shared" si="82"/>
        <v/>
      </c>
      <c r="H652" s="42" t="str">
        <f t="shared" si="83"/>
        <v/>
      </c>
      <c r="I652" s="42" t="str">
        <f t="shared" si="88"/>
        <v/>
      </c>
      <c r="J652" s="41" t="str">
        <f t="shared" si="84"/>
        <v/>
      </c>
      <c r="K652" s="41" t="str">
        <f t="shared" si="89"/>
        <v/>
      </c>
      <c r="L652" s="23">
        <f t="shared" si="85"/>
        <v>1</v>
      </c>
      <c r="M652" s="41">
        <f>SUM(G$401:G652)-SUM(H$401:H652)</f>
        <v>4016.6666666664096</v>
      </c>
      <c r="N652" s="23"/>
      <c r="O652" s="23"/>
      <c r="P652" s="23"/>
      <c r="Q652" s="23"/>
    </row>
    <row r="653" spans="4:17" hidden="1" x14ac:dyDescent="0.25">
      <c r="D653" s="41" t="str">
        <f t="shared" si="81"/>
        <v/>
      </c>
      <c r="E653" s="23" t="str">
        <f t="shared" si="86"/>
        <v/>
      </c>
      <c r="F653" s="41" t="str">
        <f t="shared" si="87"/>
        <v/>
      </c>
      <c r="G653" s="42" t="str">
        <f t="shared" si="82"/>
        <v/>
      </c>
      <c r="H653" s="42" t="str">
        <f t="shared" si="83"/>
        <v/>
      </c>
      <c r="I653" s="42" t="str">
        <f t="shared" si="88"/>
        <v/>
      </c>
      <c r="J653" s="41" t="str">
        <f t="shared" si="84"/>
        <v/>
      </c>
      <c r="K653" s="41" t="str">
        <f t="shared" si="89"/>
        <v/>
      </c>
      <c r="L653" s="23">
        <f t="shared" si="85"/>
        <v>1</v>
      </c>
      <c r="M653" s="41">
        <f>SUM(G$401:G653)-SUM(H$401:H653)</f>
        <v>4016.6666666664096</v>
      </c>
      <c r="N653" s="23"/>
      <c r="O653" s="23"/>
      <c r="P653" s="23"/>
      <c r="Q653" s="23"/>
    </row>
    <row r="654" spans="4:17" hidden="1" x14ac:dyDescent="0.25">
      <c r="D654" s="41" t="str">
        <f t="shared" si="81"/>
        <v/>
      </c>
      <c r="E654" s="23" t="str">
        <f t="shared" si="86"/>
        <v/>
      </c>
      <c r="F654" s="41" t="str">
        <f t="shared" si="87"/>
        <v/>
      </c>
      <c r="G654" s="42" t="str">
        <f t="shared" si="82"/>
        <v/>
      </c>
      <c r="H654" s="42" t="str">
        <f t="shared" si="83"/>
        <v/>
      </c>
      <c r="I654" s="42" t="str">
        <f t="shared" si="88"/>
        <v/>
      </c>
      <c r="J654" s="41" t="str">
        <f t="shared" si="84"/>
        <v/>
      </c>
      <c r="K654" s="41" t="str">
        <f t="shared" si="89"/>
        <v/>
      </c>
      <c r="L654" s="23">
        <f t="shared" si="85"/>
        <v>1</v>
      </c>
      <c r="M654" s="41">
        <f>SUM(G$401:G654)-SUM(H$401:H654)</f>
        <v>4016.6666666664096</v>
      </c>
      <c r="N654" s="23"/>
      <c r="O654" s="23"/>
      <c r="P654" s="23"/>
      <c r="Q654" s="23"/>
    </row>
    <row r="655" spans="4:17" hidden="1" x14ac:dyDescent="0.25">
      <c r="D655" s="41" t="str">
        <f t="shared" si="81"/>
        <v/>
      </c>
      <c r="E655" s="23" t="str">
        <f t="shared" si="86"/>
        <v/>
      </c>
      <c r="F655" s="41" t="str">
        <f t="shared" si="87"/>
        <v/>
      </c>
      <c r="G655" s="42" t="str">
        <f t="shared" si="82"/>
        <v/>
      </c>
      <c r="H655" s="42" t="str">
        <f t="shared" si="83"/>
        <v/>
      </c>
      <c r="I655" s="42" t="str">
        <f t="shared" si="88"/>
        <v/>
      </c>
      <c r="J655" s="41" t="str">
        <f t="shared" si="84"/>
        <v/>
      </c>
      <c r="K655" s="41" t="str">
        <f t="shared" si="89"/>
        <v/>
      </c>
      <c r="L655" s="23">
        <f t="shared" si="85"/>
        <v>1</v>
      </c>
      <c r="M655" s="41">
        <f>SUM(G$401:G655)-SUM(H$401:H655)</f>
        <v>4016.6666666664096</v>
      </c>
      <c r="N655" s="23"/>
      <c r="O655" s="23"/>
      <c r="P655" s="23"/>
      <c r="Q655" s="23"/>
    </row>
    <row r="656" spans="4:17" hidden="1" x14ac:dyDescent="0.25">
      <c r="D656" s="41" t="str">
        <f t="shared" si="81"/>
        <v/>
      </c>
      <c r="E656" s="23" t="str">
        <f t="shared" si="86"/>
        <v/>
      </c>
      <c r="F656" s="41" t="str">
        <f t="shared" si="87"/>
        <v/>
      </c>
      <c r="G656" s="42" t="str">
        <f t="shared" si="82"/>
        <v/>
      </c>
      <c r="H656" s="42" t="str">
        <f t="shared" si="83"/>
        <v/>
      </c>
      <c r="I656" s="42" t="str">
        <f t="shared" si="88"/>
        <v/>
      </c>
      <c r="J656" s="41" t="str">
        <f t="shared" si="84"/>
        <v/>
      </c>
      <c r="K656" s="41" t="str">
        <f t="shared" si="89"/>
        <v/>
      </c>
      <c r="L656" s="23">
        <f t="shared" si="85"/>
        <v>1</v>
      </c>
      <c r="M656" s="41">
        <f>SUM(G$401:G656)-SUM(H$401:H656)</f>
        <v>4016.6666666664096</v>
      </c>
      <c r="N656" s="23"/>
      <c r="O656" s="23"/>
      <c r="P656" s="23"/>
      <c r="Q656" s="23"/>
    </row>
    <row r="657" spans="4:17" hidden="1" x14ac:dyDescent="0.25">
      <c r="D657" s="41" t="str">
        <f t="shared" si="81"/>
        <v/>
      </c>
      <c r="E657" s="23" t="str">
        <f t="shared" si="86"/>
        <v/>
      </c>
      <c r="F657" s="41" t="str">
        <f t="shared" si="87"/>
        <v/>
      </c>
      <c r="G657" s="42" t="str">
        <f t="shared" si="82"/>
        <v/>
      </c>
      <c r="H657" s="42" t="str">
        <f t="shared" si="83"/>
        <v/>
      </c>
      <c r="I657" s="42" t="str">
        <f t="shared" si="88"/>
        <v/>
      </c>
      <c r="J657" s="41" t="str">
        <f t="shared" si="84"/>
        <v/>
      </c>
      <c r="K657" s="41" t="str">
        <f t="shared" si="89"/>
        <v/>
      </c>
      <c r="L657" s="23">
        <f t="shared" si="85"/>
        <v>1</v>
      </c>
      <c r="M657" s="41">
        <f>SUM(G$401:G657)-SUM(H$401:H657)</f>
        <v>4016.6666666664096</v>
      </c>
      <c r="N657" s="23"/>
      <c r="O657" s="23"/>
      <c r="P657" s="23"/>
      <c r="Q657" s="23"/>
    </row>
    <row r="658" spans="4:17" hidden="1" x14ac:dyDescent="0.25">
      <c r="D658" s="41" t="str">
        <f t="shared" ref="D658:D721" si="90">IF(E658=$F$13*$B$12,M658,"")</f>
        <v/>
      </c>
      <c r="E658" s="23" t="str">
        <f t="shared" si="86"/>
        <v/>
      </c>
      <c r="F658" s="41" t="str">
        <f t="shared" si="87"/>
        <v/>
      </c>
      <c r="G658" s="42" t="str">
        <f t="shared" ref="G658:G721" si="91">IF($E658="","",$F657*$F$16/$B$12)</f>
        <v/>
      </c>
      <c r="H658" s="42" t="str">
        <f t="shared" ref="H658:H721" si="92">IF($E658="","",$F657*$B$19/$B$12)</f>
        <v/>
      </c>
      <c r="I658" s="42" t="str">
        <f t="shared" si="88"/>
        <v/>
      </c>
      <c r="J658" s="41" t="str">
        <f t="shared" ref="J658:J721" si="93">IF($E658="","",IF($L658=0,$F657*$F$16/$B$12,F657*$F$16/$B$12+$B$405))</f>
        <v/>
      </c>
      <c r="K658" s="41" t="str">
        <f t="shared" si="89"/>
        <v/>
      </c>
      <c r="L658" s="23">
        <f t="shared" ref="L658:L721" si="94">IF(E658=$F$15,1,0+L657)</f>
        <v>1</v>
      </c>
      <c r="M658" s="41">
        <f>SUM(G$401:G658)-SUM(H$401:H658)</f>
        <v>4016.6666666664096</v>
      </c>
      <c r="N658" s="23"/>
      <c r="O658" s="23"/>
      <c r="P658" s="23"/>
      <c r="Q658" s="23"/>
    </row>
    <row r="659" spans="4:17" hidden="1" x14ac:dyDescent="0.25">
      <c r="D659" s="41" t="str">
        <f t="shared" si="90"/>
        <v/>
      </c>
      <c r="E659" s="23" t="str">
        <f t="shared" ref="E659:E722" si="95">IF(E658="","",IF(E658+1&lt;=$B$10,E658+1,""))</f>
        <v/>
      </c>
      <c r="F659" s="41" t="str">
        <f t="shared" ref="F659:F722" si="96">IF(E659="","",F658-I659)</f>
        <v/>
      </c>
      <c r="G659" s="42" t="str">
        <f t="shared" si="91"/>
        <v/>
      </c>
      <c r="H659" s="42" t="str">
        <f t="shared" si="92"/>
        <v/>
      </c>
      <c r="I659" s="42" t="str">
        <f t="shared" ref="I659:I722" si="97">IF(E659="","",J659-G659)</f>
        <v/>
      </c>
      <c r="J659" s="41" t="str">
        <f t="shared" si="93"/>
        <v/>
      </c>
      <c r="K659" s="41" t="str">
        <f t="shared" ref="K659:K722" si="98">IF($E659="","",IF($L659=0,$F658*$B$19/$B$12,G658*$B$19/$B$12+$B$405))</f>
        <v/>
      </c>
      <c r="L659" s="23">
        <f t="shared" si="94"/>
        <v>1</v>
      </c>
      <c r="M659" s="41">
        <f>SUM(G$401:G659)-SUM(H$401:H659)</f>
        <v>4016.6666666664096</v>
      </c>
      <c r="N659" s="23"/>
      <c r="O659" s="23"/>
      <c r="P659" s="23"/>
      <c r="Q659" s="23"/>
    </row>
    <row r="660" spans="4:17" hidden="1" x14ac:dyDescent="0.25">
      <c r="D660" s="41" t="str">
        <f t="shared" si="90"/>
        <v/>
      </c>
      <c r="E660" s="23" t="str">
        <f t="shared" si="95"/>
        <v/>
      </c>
      <c r="F660" s="41" t="str">
        <f t="shared" si="96"/>
        <v/>
      </c>
      <c r="G660" s="42" t="str">
        <f t="shared" si="91"/>
        <v/>
      </c>
      <c r="H660" s="42" t="str">
        <f t="shared" si="92"/>
        <v/>
      </c>
      <c r="I660" s="42" t="str">
        <f t="shared" si="97"/>
        <v/>
      </c>
      <c r="J660" s="41" t="str">
        <f t="shared" si="93"/>
        <v/>
      </c>
      <c r="K660" s="41" t="str">
        <f t="shared" si="98"/>
        <v/>
      </c>
      <c r="L660" s="23">
        <f t="shared" si="94"/>
        <v>1</v>
      </c>
      <c r="M660" s="41">
        <f>SUM(G$401:G660)-SUM(H$401:H660)</f>
        <v>4016.6666666664096</v>
      </c>
      <c r="N660" s="23"/>
      <c r="O660" s="23"/>
      <c r="P660" s="23"/>
      <c r="Q660" s="23"/>
    </row>
    <row r="661" spans="4:17" hidden="1" x14ac:dyDescent="0.25">
      <c r="D661" s="41" t="str">
        <f t="shared" si="90"/>
        <v/>
      </c>
      <c r="E661" s="23" t="str">
        <f t="shared" si="95"/>
        <v/>
      </c>
      <c r="F661" s="41" t="str">
        <f t="shared" si="96"/>
        <v/>
      </c>
      <c r="G661" s="42" t="str">
        <f t="shared" si="91"/>
        <v/>
      </c>
      <c r="H661" s="42" t="str">
        <f t="shared" si="92"/>
        <v/>
      </c>
      <c r="I661" s="42" t="str">
        <f t="shared" si="97"/>
        <v/>
      </c>
      <c r="J661" s="41" t="str">
        <f t="shared" si="93"/>
        <v/>
      </c>
      <c r="K661" s="41" t="str">
        <f t="shared" si="98"/>
        <v/>
      </c>
      <c r="L661" s="23">
        <f t="shared" si="94"/>
        <v>1</v>
      </c>
      <c r="M661" s="41">
        <f>SUM(G$401:G661)-SUM(H$401:H661)</f>
        <v>4016.6666666664096</v>
      </c>
      <c r="N661" s="23"/>
      <c r="O661" s="23"/>
      <c r="P661" s="23"/>
      <c r="Q661" s="23"/>
    </row>
    <row r="662" spans="4:17" hidden="1" x14ac:dyDescent="0.25">
      <c r="D662" s="41" t="str">
        <f t="shared" si="90"/>
        <v/>
      </c>
      <c r="E662" s="23" t="str">
        <f t="shared" si="95"/>
        <v/>
      </c>
      <c r="F662" s="41" t="str">
        <f t="shared" si="96"/>
        <v/>
      </c>
      <c r="G662" s="42" t="str">
        <f t="shared" si="91"/>
        <v/>
      </c>
      <c r="H662" s="42" t="str">
        <f t="shared" si="92"/>
        <v/>
      </c>
      <c r="I662" s="42" t="str">
        <f t="shared" si="97"/>
        <v/>
      </c>
      <c r="J662" s="41" t="str">
        <f t="shared" si="93"/>
        <v/>
      </c>
      <c r="K662" s="41" t="str">
        <f t="shared" si="98"/>
        <v/>
      </c>
      <c r="L662" s="23">
        <f t="shared" si="94"/>
        <v>1</v>
      </c>
      <c r="M662" s="41">
        <f>SUM(G$401:G662)-SUM(H$401:H662)</f>
        <v>4016.6666666664096</v>
      </c>
      <c r="N662" s="23"/>
      <c r="O662" s="23"/>
      <c r="P662" s="23"/>
      <c r="Q662" s="23"/>
    </row>
    <row r="663" spans="4:17" hidden="1" x14ac:dyDescent="0.25">
      <c r="D663" s="41" t="str">
        <f t="shared" si="90"/>
        <v/>
      </c>
      <c r="E663" s="23" t="str">
        <f t="shared" si="95"/>
        <v/>
      </c>
      <c r="F663" s="41" t="str">
        <f t="shared" si="96"/>
        <v/>
      </c>
      <c r="G663" s="42" t="str">
        <f t="shared" si="91"/>
        <v/>
      </c>
      <c r="H663" s="42" t="str">
        <f t="shared" si="92"/>
        <v/>
      </c>
      <c r="I663" s="42" t="str">
        <f t="shared" si="97"/>
        <v/>
      </c>
      <c r="J663" s="41" t="str">
        <f t="shared" si="93"/>
        <v/>
      </c>
      <c r="K663" s="41" t="str">
        <f t="shared" si="98"/>
        <v/>
      </c>
      <c r="L663" s="23">
        <f t="shared" si="94"/>
        <v>1</v>
      </c>
      <c r="M663" s="41">
        <f>SUM(G$401:G663)-SUM(H$401:H663)</f>
        <v>4016.6666666664096</v>
      </c>
      <c r="N663" s="23"/>
      <c r="O663" s="23"/>
      <c r="P663" s="23"/>
      <c r="Q663" s="23"/>
    </row>
    <row r="664" spans="4:17" hidden="1" x14ac:dyDescent="0.25">
      <c r="D664" s="41" t="str">
        <f t="shared" si="90"/>
        <v/>
      </c>
      <c r="E664" s="23" t="str">
        <f t="shared" si="95"/>
        <v/>
      </c>
      <c r="F664" s="41" t="str">
        <f t="shared" si="96"/>
        <v/>
      </c>
      <c r="G664" s="42" t="str">
        <f t="shared" si="91"/>
        <v/>
      </c>
      <c r="H664" s="42" t="str">
        <f t="shared" si="92"/>
        <v/>
      </c>
      <c r="I664" s="42" t="str">
        <f t="shared" si="97"/>
        <v/>
      </c>
      <c r="J664" s="41" t="str">
        <f t="shared" si="93"/>
        <v/>
      </c>
      <c r="K664" s="41" t="str">
        <f t="shared" si="98"/>
        <v/>
      </c>
      <c r="L664" s="23">
        <f t="shared" si="94"/>
        <v>1</v>
      </c>
      <c r="M664" s="41">
        <f>SUM(G$401:G664)-SUM(H$401:H664)</f>
        <v>4016.6666666664096</v>
      </c>
      <c r="N664" s="23"/>
      <c r="O664" s="23"/>
      <c r="P664" s="23"/>
      <c r="Q664" s="23"/>
    </row>
    <row r="665" spans="4:17" hidden="1" x14ac:dyDescent="0.25">
      <c r="D665" s="41" t="str">
        <f t="shared" si="90"/>
        <v/>
      </c>
      <c r="E665" s="23" t="str">
        <f t="shared" si="95"/>
        <v/>
      </c>
      <c r="F665" s="41" t="str">
        <f t="shared" si="96"/>
        <v/>
      </c>
      <c r="G665" s="42" t="str">
        <f t="shared" si="91"/>
        <v/>
      </c>
      <c r="H665" s="42" t="str">
        <f t="shared" si="92"/>
        <v/>
      </c>
      <c r="I665" s="42" t="str">
        <f t="shared" si="97"/>
        <v/>
      </c>
      <c r="J665" s="41" t="str">
        <f t="shared" si="93"/>
        <v/>
      </c>
      <c r="K665" s="41" t="str">
        <f t="shared" si="98"/>
        <v/>
      </c>
      <c r="L665" s="23">
        <f t="shared" si="94"/>
        <v>1</v>
      </c>
      <c r="M665" s="41">
        <f>SUM(G$401:G665)-SUM(H$401:H665)</f>
        <v>4016.6666666664096</v>
      </c>
      <c r="N665" s="23"/>
      <c r="O665" s="23"/>
      <c r="P665" s="23"/>
      <c r="Q665" s="23"/>
    </row>
    <row r="666" spans="4:17" hidden="1" x14ac:dyDescent="0.25">
      <c r="D666" s="41" t="str">
        <f t="shared" si="90"/>
        <v/>
      </c>
      <c r="E666" s="23" t="str">
        <f t="shared" si="95"/>
        <v/>
      </c>
      <c r="F666" s="41" t="str">
        <f t="shared" si="96"/>
        <v/>
      </c>
      <c r="G666" s="42" t="str">
        <f t="shared" si="91"/>
        <v/>
      </c>
      <c r="H666" s="42" t="str">
        <f t="shared" si="92"/>
        <v/>
      </c>
      <c r="I666" s="42" t="str">
        <f t="shared" si="97"/>
        <v/>
      </c>
      <c r="J666" s="41" t="str">
        <f t="shared" si="93"/>
        <v/>
      </c>
      <c r="K666" s="41" t="str">
        <f t="shared" si="98"/>
        <v/>
      </c>
      <c r="L666" s="23">
        <f t="shared" si="94"/>
        <v>1</v>
      </c>
      <c r="M666" s="41">
        <f>SUM(G$401:G666)-SUM(H$401:H666)</f>
        <v>4016.6666666664096</v>
      </c>
      <c r="N666" s="23"/>
      <c r="O666" s="23"/>
      <c r="P666" s="23"/>
      <c r="Q666" s="23"/>
    </row>
    <row r="667" spans="4:17" hidden="1" x14ac:dyDescent="0.25">
      <c r="D667" s="41" t="str">
        <f t="shared" si="90"/>
        <v/>
      </c>
      <c r="E667" s="23" t="str">
        <f t="shared" si="95"/>
        <v/>
      </c>
      <c r="F667" s="41" t="str">
        <f t="shared" si="96"/>
        <v/>
      </c>
      <c r="G667" s="42" t="str">
        <f t="shared" si="91"/>
        <v/>
      </c>
      <c r="H667" s="42" t="str">
        <f t="shared" si="92"/>
        <v/>
      </c>
      <c r="I667" s="42" t="str">
        <f t="shared" si="97"/>
        <v/>
      </c>
      <c r="J667" s="41" t="str">
        <f t="shared" si="93"/>
        <v/>
      </c>
      <c r="K667" s="41" t="str">
        <f t="shared" si="98"/>
        <v/>
      </c>
      <c r="L667" s="23">
        <f t="shared" si="94"/>
        <v>1</v>
      </c>
      <c r="M667" s="41">
        <f>SUM(G$401:G667)-SUM(H$401:H667)</f>
        <v>4016.6666666664096</v>
      </c>
      <c r="N667" s="23"/>
      <c r="O667" s="23"/>
      <c r="P667" s="23"/>
      <c r="Q667" s="23"/>
    </row>
    <row r="668" spans="4:17" hidden="1" x14ac:dyDescent="0.25">
      <c r="D668" s="41" t="str">
        <f t="shared" si="90"/>
        <v/>
      </c>
      <c r="E668" s="23" t="str">
        <f t="shared" si="95"/>
        <v/>
      </c>
      <c r="F668" s="41" t="str">
        <f t="shared" si="96"/>
        <v/>
      </c>
      <c r="G668" s="42" t="str">
        <f t="shared" si="91"/>
        <v/>
      </c>
      <c r="H668" s="42" t="str">
        <f t="shared" si="92"/>
        <v/>
      </c>
      <c r="I668" s="42" t="str">
        <f t="shared" si="97"/>
        <v/>
      </c>
      <c r="J668" s="41" t="str">
        <f t="shared" si="93"/>
        <v/>
      </c>
      <c r="K668" s="41" t="str">
        <f t="shared" si="98"/>
        <v/>
      </c>
      <c r="L668" s="23">
        <f t="shared" si="94"/>
        <v>1</v>
      </c>
      <c r="M668" s="41">
        <f>SUM(G$401:G668)-SUM(H$401:H668)</f>
        <v>4016.6666666664096</v>
      </c>
      <c r="N668" s="23"/>
      <c r="O668" s="23"/>
      <c r="P668" s="23"/>
      <c r="Q668" s="23"/>
    </row>
    <row r="669" spans="4:17" hidden="1" x14ac:dyDescent="0.25">
      <c r="D669" s="41" t="str">
        <f t="shared" si="90"/>
        <v/>
      </c>
      <c r="E669" s="23" t="str">
        <f t="shared" si="95"/>
        <v/>
      </c>
      <c r="F669" s="41" t="str">
        <f t="shared" si="96"/>
        <v/>
      </c>
      <c r="G669" s="42" t="str">
        <f t="shared" si="91"/>
        <v/>
      </c>
      <c r="H669" s="42" t="str">
        <f t="shared" si="92"/>
        <v/>
      </c>
      <c r="I669" s="42" t="str">
        <f t="shared" si="97"/>
        <v/>
      </c>
      <c r="J669" s="41" t="str">
        <f t="shared" si="93"/>
        <v/>
      </c>
      <c r="K669" s="41" t="str">
        <f t="shared" si="98"/>
        <v/>
      </c>
      <c r="L669" s="23">
        <f t="shared" si="94"/>
        <v>1</v>
      </c>
      <c r="M669" s="41">
        <f>SUM(G$401:G669)-SUM(H$401:H669)</f>
        <v>4016.6666666664096</v>
      </c>
      <c r="N669" s="23"/>
      <c r="O669" s="23"/>
      <c r="P669" s="23"/>
      <c r="Q669" s="23"/>
    </row>
    <row r="670" spans="4:17" hidden="1" x14ac:dyDescent="0.25">
      <c r="D670" s="41" t="str">
        <f t="shared" si="90"/>
        <v/>
      </c>
      <c r="E670" s="23" t="str">
        <f t="shared" si="95"/>
        <v/>
      </c>
      <c r="F670" s="41" t="str">
        <f t="shared" si="96"/>
        <v/>
      </c>
      <c r="G670" s="42" t="str">
        <f t="shared" si="91"/>
        <v/>
      </c>
      <c r="H670" s="42" t="str">
        <f t="shared" si="92"/>
        <v/>
      </c>
      <c r="I670" s="42" t="str">
        <f t="shared" si="97"/>
        <v/>
      </c>
      <c r="J670" s="41" t="str">
        <f t="shared" si="93"/>
        <v/>
      </c>
      <c r="K670" s="41" t="str">
        <f t="shared" si="98"/>
        <v/>
      </c>
      <c r="L670" s="23">
        <f t="shared" si="94"/>
        <v>1</v>
      </c>
      <c r="M670" s="41">
        <f>SUM(G$401:G670)-SUM(H$401:H670)</f>
        <v>4016.6666666664096</v>
      </c>
      <c r="N670" s="23"/>
      <c r="O670" s="23"/>
      <c r="P670" s="23"/>
      <c r="Q670" s="23"/>
    </row>
    <row r="671" spans="4:17" hidden="1" x14ac:dyDescent="0.25">
      <c r="D671" s="41" t="str">
        <f t="shared" si="90"/>
        <v/>
      </c>
      <c r="E671" s="23" t="str">
        <f t="shared" si="95"/>
        <v/>
      </c>
      <c r="F671" s="41" t="str">
        <f t="shared" si="96"/>
        <v/>
      </c>
      <c r="G671" s="42" t="str">
        <f t="shared" si="91"/>
        <v/>
      </c>
      <c r="H671" s="42" t="str">
        <f t="shared" si="92"/>
        <v/>
      </c>
      <c r="I671" s="42" t="str">
        <f t="shared" si="97"/>
        <v/>
      </c>
      <c r="J671" s="41" t="str">
        <f t="shared" si="93"/>
        <v/>
      </c>
      <c r="K671" s="41" t="str">
        <f t="shared" si="98"/>
        <v/>
      </c>
      <c r="L671" s="23">
        <f t="shared" si="94"/>
        <v>1</v>
      </c>
      <c r="M671" s="41">
        <f>SUM(G$401:G671)-SUM(H$401:H671)</f>
        <v>4016.6666666664096</v>
      </c>
      <c r="N671" s="23"/>
      <c r="O671" s="23"/>
      <c r="P671" s="23"/>
      <c r="Q671" s="23"/>
    </row>
    <row r="672" spans="4:17" hidden="1" x14ac:dyDescent="0.25">
      <c r="D672" s="41" t="str">
        <f t="shared" si="90"/>
        <v/>
      </c>
      <c r="E672" s="23" t="str">
        <f t="shared" si="95"/>
        <v/>
      </c>
      <c r="F672" s="41" t="str">
        <f t="shared" si="96"/>
        <v/>
      </c>
      <c r="G672" s="42" t="str">
        <f t="shared" si="91"/>
        <v/>
      </c>
      <c r="H672" s="42" t="str">
        <f t="shared" si="92"/>
        <v/>
      </c>
      <c r="I672" s="42" t="str">
        <f t="shared" si="97"/>
        <v/>
      </c>
      <c r="J672" s="41" t="str">
        <f t="shared" si="93"/>
        <v/>
      </c>
      <c r="K672" s="41" t="str">
        <f t="shared" si="98"/>
        <v/>
      </c>
      <c r="L672" s="23">
        <f t="shared" si="94"/>
        <v>1</v>
      </c>
      <c r="M672" s="41">
        <f>SUM(G$401:G672)-SUM(H$401:H672)</f>
        <v>4016.6666666664096</v>
      </c>
      <c r="N672" s="23"/>
      <c r="O672" s="23"/>
      <c r="P672" s="23"/>
      <c r="Q672" s="23"/>
    </row>
    <row r="673" spans="4:17" hidden="1" x14ac:dyDescent="0.25">
      <c r="D673" s="41" t="str">
        <f t="shared" si="90"/>
        <v/>
      </c>
      <c r="E673" s="23" t="str">
        <f t="shared" si="95"/>
        <v/>
      </c>
      <c r="F673" s="41" t="str">
        <f t="shared" si="96"/>
        <v/>
      </c>
      <c r="G673" s="42" t="str">
        <f t="shared" si="91"/>
        <v/>
      </c>
      <c r="H673" s="42" t="str">
        <f t="shared" si="92"/>
        <v/>
      </c>
      <c r="I673" s="42" t="str">
        <f t="shared" si="97"/>
        <v/>
      </c>
      <c r="J673" s="41" t="str">
        <f t="shared" si="93"/>
        <v/>
      </c>
      <c r="K673" s="41" t="str">
        <f t="shared" si="98"/>
        <v/>
      </c>
      <c r="L673" s="23">
        <f t="shared" si="94"/>
        <v>1</v>
      </c>
      <c r="M673" s="41">
        <f>SUM(G$401:G673)-SUM(H$401:H673)</f>
        <v>4016.6666666664096</v>
      </c>
      <c r="N673" s="23"/>
      <c r="O673" s="23"/>
      <c r="P673" s="23"/>
      <c r="Q673" s="23"/>
    </row>
    <row r="674" spans="4:17" hidden="1" x14ac:dyDescent="0.25">
      <c r="D674" s="41" t="str">
        <f t="shared" si="90"/>
        <v/>
      </c>
      <c r="E674" s="23" t="str">
        <f t="shared" si="95"/>
        <v/>
      </c>
      <c r="F674" s="41" t="str">
        <f t="shared" si="96"/>
        <v/>
      </c>
      <c r="G674" s="42" t="str">
        <f t="shared" si="91"/>
        <v/>
      </c>
      <c r="H674" s="42" t="str">
        <f t="shared" si="92"/>
        <v/>
      </c>
      <c r="I674" s="42" t="str">
        <f t="shared" si="97"/>
        <v/>
      </c>
      <c r="J674" s="41" t="str">
        <f t="shared" si="93"/>
        <v/>
      </c>
      <c r="K674" s="41" t="str">
        <f t="shared" si="98"/>
        <v/>
      </c>
      <c r="L674" s="23">
        <f t="shared" si="94"/>
        <v>1</v>
      </c>
      <c r="M674" s="41">
        <f>SUM(G$401:G674)-SUM(H$401:H674)</f>
        <v>4016.6666666664096</v>
      </c>
      <c r="N674" s="23"/>
      <c r="O674" s="23"/>
      <c r="P674" s="23"/>
      <c r="Q674" s="23"/>
    </row>
    <row r="675" spans="4:17" hidden="1" x14ac:dyDescent="0.25">
      <c r="D675" s="41" t="str">
        <f t="shared" si="90"/>
        <v/>
      </c>
      <c r="E675" s="23" t="str">
        <f t="shared" si="95"/>
        <v/>
      </c>
      <c r="F675" s="41" t="str">
        <f t="shared" si="96"/>
        <v/>
      </c>
      <c r="G675" s="42" t="str">
        <f t="shared" si="91"/>
        <v/>
      </c>
      <c r="H675" s="42" t="str">
        <f t="shared" si="92"/>
        <v/>
      </c>
      <c r="I675" s="42" t="str">
        <f t="shared" si="97"/>
        <v/>
      </c>
      <c r="J675" s="41" t="str">
        <f t="shared" si="93"/>
        <v/>
      </c>
      <c r="K675" s="41" t="str">
        <f t="shared" si="98"/>
        <v/>
      </c>
      <c r="L675" s="23">
        <f t="shared" si="94"/>
        <v>1</v>
      </c>
      <c r="M675" s="41">
        <f>SUM(G$401:G675)-SUM(H$401:H675)</f>
        <v>4016.6666666664096</v>
      </c>
      <c r="N675" s="23"/>
      <c r="O675" s="23"/>
      <c r="P675" s="23"/>
      <c r="Q675" s="23"/>
    </row>
    <row r="676" spans="4:17" hidden="1" x14ac:dyDescent="0.25">
      <c r="D676" s="41" t="str">
        <f t="shared" si="90"/>
        <v/>
      </c>
      <c r="E676" s="23" t="str">
        <f t="shared" si="95"/>
        <v/>
      </c>
      <c r="F676" s="41" t="str">
        <f t="shared" si="96"/>
        <v/>
      </c>
      <c r="G676" s="42" t="str">
        <f t="shared" si="91"/>
        <v/>
      </c>
      <c r="H676" s="42" t="str">
        <f t="shared" si="92"/>
        <v/>
      </c>
      <c r="I676" s="42" t="str">
        <f t="shared" si="97"/>
        <v/>
      </c>
      <c r="J676" s="41" t="str">
        <f t="shared" si="93"/>
        <v/>
      </c>
      <c r="K676" s="41" t="str">
        <f t="shared" si="98"/>
        <v/>
      </c>
      <c r="L676" s="23">
        <f t="shared" si="94"/>
        <v>1</v>
      </c>
      <c r="M676" s="41">
        <f>SUM(G$401:G676)-SUM(H$401:H676)</f>
        <v>4016.6666666664096</v>
      </c>
      <c r="N676" s="23"/>
      <c r="O676" s="23"/>
      <c r="P676" s="23"/>
      <c r="Q676" s="23"/>
    </row>
    <row r="677" spans="4:17" hidden="1" x14ac:dyDescent="0.25">
      <c r="D677" s="41" t="str">
        <f t="shared" si="90"/>
        <v/>
      </c>
      <c r="E677" s="23" t="str">
        <f t="shared" si="95"/>
        <v/>
      </c>
      <c r="F677" s="41" t="str">
        <f t="shared" si="96"/>
        <v/>
      </c>
      <c r="G677" s="42" t="str">
        <f t="shared" si="91"/>
        <v/>
      </c>
      <c r="H677" s="42" t="str">
        <f t="shared" si="92"/>
        <v/>
      </c>
      <c r="I677" s="42" t="str">
        <f t="shared" si="97"/>
        <v/>
      </c>
      <c r="J677" s="41" t="str">
        <f t="shared" si="93"/>
        <v/>
      </c>
      <c r="K677" s="41" t="str">
        <f t="shared" si="98"/>
        <v/>
      </c>
      <c r="L677" s="23">
        <f t="shared" si="94"/>
        <v>1</v>
      </c>
      <c r="M677" s="41">
        <f>SUM(G$401:G677)-SUM(H$401:H677)</f>
        <v>4016.6666666664096</v>
      </c>
      <c r="N677" s="23"/>
      <c r="O677" s="23"/>
      <c r="P677" s="23"/>
      <c r="Q677" s="23"/>
    </row>
    <row r="678" spans="4:17" hidden="1" x14ac:dyDescent="0.25">
      <c r="D678" s="41" t="str">
        <f t="shared" si="90"/>
        <v/>
      </c>
      <c r="E678" s="23" t="str">
        <f t="shared" si="95"/>
        <v/>
      </c>
      <c r="F678" s="41" t="str">
        <f t="shared" si="96"/>
        <v/>
      </c>
      <c r="G678" s="42" t="str">
        <f t="shared" si="91"/>
        <v/>
      </c>
      <c r="H678" s="42" t="str">
        <f t="shared" si="92"/>
        <v/>
      </c>
      <c r="I678" s="42" t="str">
        <f t="shared" si="97"/>
        <v/>
      </c>
      <c r="J678" s="41" t="str">
        <f t="shared" si="93"/>
        <v/>
      </c>
      <c r="K678" s="41" t="str">
        <f t="shared" si="98"/>
        <v/>
      </c>
      <c r="L678" s="23">
        <f t="shared" si="94"/>
        <v>1</v>
      </c>
      <c r="M678" s="41">
        <f>SUM(G$401:G678)-SUM(H$401:H678)</f>
        <v>4016.6666666664096</v>
      </c>
      <c r="N678" s="23"/>
      <c r="O678" s="23"/>
      <c r="P678" s="23"/>
      <c r="Q678" s="23"/>
    </row>
    <row r="679" spans="4:17" hidden="1" x14ac:dyDescent="0.25">
      <c r="D679" s="41" t="str">
        <f t="shared" si="90"/>
        <v/>
      </c>
      <c r="E679" s="23" t="str">
        <f t="shared" si="95"/>
        <v/>
      </c>
      <c r="F679" s="41" t="str">
        <f t="shared" si="96"/>
        <v/>
      </c>
      <c r="G679" s="42" t="str">
        <f t="shared" si="91"/>
        <v/>
      </c>
      <c r="H679" s="42" t="str">
        <f t="shared" si="92"/>
        <v/>
      </c>
      <c r="I679" s="42" t="str">
        <f t="shared" si="97"/>
        <v/>
      </c>
      <c r="J679" s="41" t="str">
        <f t="shared" si="93"/>
        <v/>
      </c>
      <c r="K679" s="41" t="str">
        <f t="shared" si="98"/>
        <v/>
      </c>
      <c r="L679" s="23">
        <f t="shared" si="94"/>
        <v>1</v>
      </c>
      <c r="M679" s="41">
        <f>SUM(G$401:G679)-SUM(H$401:H679)</f>
        <v>4016.6666666664096</v>
      </c>
      <c r="N679" s="23"/>
      <c r="O679" s="23"/>
      <c r="P679" s="23"/>
      <c r="Q679" s="23"/>
    </row>
    <row r="680" spans="4:17" hidden="1" x14ac:dyDescent="0.25">
      <c r="D680" s="41" t="str">
        <f t="shared" si="90"/>
        <v/>
      </c>
      <c r="E680" s="23" t="str">
        <f t="shared" si="95"/>
        <v/>
      </c>
      <c r="F680" s="41" t="str">
        <f t="shared" si="96"/>
        <v/>
      </c>
      <c r="G680" s="42" t="str">
        <f t="shared" si="91"/>
        <v/>
      </c>
      <c r="H680" s="42" t="str">
        <f t="shared" si="92"/>
        <v/>
      </c>
      <c r="I680" s="42" t="str">
        <f t="shared" si="97"/>
        <v/>
      </c>
      <c r="J680" s="41" t="str">
        <f t="shared" si="93"/>
        <v/>
      </c>
      <c r="K680" s="41" t="str">
        <f t="shared" si="98"/>
        <v/>
      </c>
      <c r="L680" s="23">
        <f t="shared" si="94"/>
        <v>1</v>
      </c>
      <c r="M680" s="41">
        <f>SUM(G$401:G680)-SUM(H$401:H680)</f>
        <v>4016.6666666664096</v>
      </c>
      <c r="N680" s="23"/>
      <c r="O680" s="23"/>
      <c r="P680" s="23"/>
      <c r="Q680" s="23"/>
    </row>
    <row r="681" spans="4:17" hidden="1" x14ac:dyDescent="0.25">
      <c r="D681" s="41" t="str">
        <f t="shared" si="90"/>
        <v/>
      </c>
      <c r="E681" s="23" t="str">
        <f t="shared" si="95"/>
        <v/>
      </c>
      <c r="F681" s="41" t="str">
        <f t="shared" si="96"/>
        <v/>
      </c>
      <c r="G681" s="42" t="str">
        <f t="shared" si="91"/>
        <v/>
      </c>
      <c r="H681" s="42" t="str">
        <f t="shared" si="92"/>
        <v/>
      </c>
      <c r="I681" s="42" t="str">
        <f t="shared" si="97"/>
        <v/>
      </c>
      <c r="J681" s="41" t="str">
        <f t="shared" si="93"/>
        <v/>
      </c>
      <c r="K681" s="41" t="str">
        <f t="shared" si="98"/>
        <v/>
      </c>
      <c r="L681" s="23">
        <f t="shared" si="94"/>
        <v>1</v>
      </c>
      <c r="M681" s="41">
        <f>SUM(G$401:G681)-SUM(H$401:H681)</f>
        <v>4016.6666666664096</v>
      </c>
      <c r="N681" s="23"/>
      <c r="O681" s="23"/>
      <c r="P681" s="23"/>
      <c r="Q681" s="23"/>
    </row>
    <row r="682" spans="4:17" hidden="1" x14ac:dyDescent="0.25">
      <c r="D682" s="41" t="str">
        <f t="shared" si="90"/>
        <v/>
      </c>
      <c r="E682" s="23" t="str">
        <f t="shared" si="95"/>
        <v/>
      </c>
      <c r="F682" s="41" t="str">
        <f t="shared" si="96"/>
        <v/>
      </c>
      <c r="G682" s="42" t="str">
        <f t="shared" si="91"/>
        <v/>
      </c>
      <c r="H682" s="42" t="str">
        <f t="shared" si="92"/>
        <v/>
      </c>
      <c r="I682" s="42" t="str">
        <f t="shared" si="97"/>
        <v/>
      </c>
      <c r="J682" s="41" t="str">
        <f t="shared" si="93"/>
        <v/>
      </c>
      <c r="K682" s="41" t="str">
        <f t="shared" si="98"/>
        <v/>
      </c>
      <c r="L682" s="23">
        <f t="shared" si="94"/>
        <v>1</v>
      </c>
      <c r="M682" s="41">
        <f>SUM(G$401:G682)-SUM(H$401:H682)</f>
        <v>4016.6666666664096</v>
      </c>
      <c r="N682" s="23"/>
      <c r="O682" s="23"/>
      <c r="P682" s="23"/>
      <c r="Q682" s="23"/>
    </row>
    <row r="683" spans="4:17" hidden="1" x14ac:dyDescent="0.25">
      <c r="D683" s="41" t="str">
        <f t="shared" si="90"/>
        <v/>
      </c>
      <c r="E683" s="23" t="str">
        <f t="shared" si="95"/>
        <v/>
      </c>
      <c r="F683" s="41" t="str">
        <f t="shared" si="96"/>
        <v/>
      </c>
      <c r="G683" s="42" t="str">
        <f t="shared" si="91"/>
        <v/>
      </c>
      <c r="H683" s="42" t="str">
        <f t="shared" si="92"/>
        <v/>
      </c>
      <c r="I683" s="42" t="str">
        <f t="shared" si="97"/>
        <v/>
      </c>
      <c r="J683" s="41" t="str">
        <f t="shared" si="93"/>
        <v/>
      </c>
      <c r="K683" s="41" t="str">
        <f t="shared" si="98"/>
        <v/>
      </c>
      <c r="L683" s="23">
        <f t="shared" si="94"/>
        <v>1</v>
      </c>
      <c r="M683" s="41">
        <f>SUM(G$401:G683)-SUM(H$401:H683)</f>
        <v>4016.6666666664096</v>
      </c>
      <c r="N683" s="23"/>
      <c r="O683" s="23"/>
      <c r="P683" s="23"/>
      <c r="Q683" s="23"/>
    </row>
    <row r="684" spans="4:17" hidden="1" x14ac:dyDescent="0.25">
      <c r="D684" s="41" t="str">
        <f t="shared" si="90"/>
        <v/>
      </c>
      <c r="E684" s="23" t="str">
        <f t="shared" si="95"/>
        <v/>
      </c>
      <c r="F684" s="41" t="str">
        <f t="shared" si="96"/>
        <v/>
      </c>
      <c r="G684" s="42" t="str">
        <f t="shared" si="91"/>
        <v/>
      </c>
      <c r="H684" s="42" t="str">
        <f t="shared" si="92"/>
        <v/>
      </c>
      <c r="I684" s="42" t="str">
        <f t="shared" si="97"/>
        <v/>
      </c>
      <c r="J684" s="41" t="str">
        <f t="shared" si="93"/>
        <v/>
      </c>
      <c r="K684" s="41" t="str">
        <f t="shared" si="98"/>
        <v/>
      </c>
      <c r="L684" s="23">
        <f t="shared" si="94"/>
        <v>1</v>
      </c>
      <c r="M684" s="41">
        <f>SUM(G$401:G684)-SUM(H$401:H684)</f>
        <v>4016.6666666664096</v>
      </c>
      <c r="N684" s="23"/>
      <c r="O684" s="23"/>
      <c r="P684" s="23"/>
      <c r="Q684" s="23"/>
    </row>
    <row r="685" spans="4:17" hidden="1" x14ac:dyDescent="0.25">
      <c r="D685" s="41" t="str">
        <f t="shared" si="90"/>
        <v/>
      </c>
      <c r="E685" s="23" t="str">
        <f t="shared" si="95"/>
        <v/>
      </c>
      <c r="F685" s="41" t="str">
        <f t="shared" si="96"/>
        <v/>
      </c>
      <c r="G685" s="42" t="str">
        <f t="shared" si="91"/>
        <v/>
      </c>
      <c r="H685" s="42" t="str">
        <f t="shared" si="92"/>
        <v/>
      </c>
      <c r="I685" s="42" t="str">
        <f t="shared" si="97"/>
        <v/>
      </c>
      <c r="J685" s="41" t="str">
        <f t="shared" si="93"/>
        <v/>
      </c>
      <c r="K685" s="41" t="str">
        <f t="shared" si="98"/>
        <v/>
      </c>
      <c r="L685" s="23">
        <f t="shared" si="94"/>
        <v>1</v>
      </c>
      <c r="M685" s="41">
        <f>SUM(G$401:G685)-SUM(H$401:H685)</f>
        <v>4016.6666666664096</v>
      </c>
      <c r="N685" s="23"/>
      <c r="O685" s="23"/>
      <c r="P685" s="23"/>
      <c r="Q685" s="23"/>
    </row>
    <row r="686" spans="4:17" hidden="1" x14ac:dyDescent="0.25">
      <c r="D686" s="41" t="str">
        <f t="shared" si="90"/>
        <v/>
      </c>
      <c r="E686" s="23" t="str">
        <f t="shared" si="95"/>
        <v/>
      </c>
      <c r="F686" s="41" t="str">
        <f t="shared" si="96"/>
        <v/>
      </c>
      <c r="G686" s="42" t="str">
        <f t="shared" si="91"/>
        <v/>
      </c>
      <c r="H686" s="42" t="str">
        <f t="shared" si="92"/>
        <v/>
      </c>
      <c r="I686" s="42" t="str">
        <f t="shared" si="97"/>
        <v/>
      </c>
      <c r="J686" s="41" t="str">
        <f t="shared" si="93"/>
        <v/>
      </c>
      <c r="K686" s="41" t="str">
        <f t="shared" si="98"/>
        <v/>
      </c>
      <c r="L686" s="23">
        <f t="shared" si="94"/>
        <v>1</v>
      </c>
      <c r="M686" s="41">
        <f>SUM(G$401:G686)-SUM(H$401:H686)</f>
        <v>4016.6666666664096</v>
      </c>
      <c r="N686" s="23"/>
      <c r="O686" s="23"/>
      <c r="P686" s="23"/>
      <c r="Q686" s="23"/>
    </row>
    <row r="687" spans="4:17" hidden="1" x14ac:dyDescent="0.25">
      <c r="D687" s="41" t="str">
        <f t="shared" si="90"/>
        <v/>
      </c>
      <c r="E687" s="23" t="str">
        <f t="shared" si="95"/>
        <v/>
      </c>
      <c r="F687" s="41" t="str">
        <f t="shared" si="96"/>
        <v/>
      </c>
      <c r="G687" s="42" t="str">
        <f t="shared" si="91"/>
        <v/>
      </c>
      <c r="H687" s="42" t="str">
        <f t="shared" si="92"/>
        <v/>
      </c>
      <c r="I687" s="42" t="str">
        <f t="shared" si="97"/>
        <v/>
      </c>
      <c r="J687" s="41" t="str">
        <f t="shared" si="93"/>
        <v/>
      </c>
      <c r="K687" s="41" t="str">
        <f t="shared" si="98"/>
        <v/>
      </c>
      <c r="L687" s="23">
        <f t="shared" si="94"/>
        <v>1</v>
      </c>
      <c r="M687" s="41">
        <f>SUM(G$401:G687)-SUM(H$401:H687)</f>
        <v>4016.6666666664096</v>
      </c>
      <c r="N687" s="23"/>
      <c r="O687" s="23"/>
      <c r="P687" s="23"/>
      <c r="Q687" s="23"/>
    </row>
    <row r="688" spans="4:17" hidden="1" x14ac:dyDescent="0.25">
      <c r="D688" s="41" t="str">
        <f t="shared" si="90"/>
        <v/>
      </c>
      <c r="E688" s="23" t="str">
        <f t="shared" si="95"/>
        <v/>
      </c>
      <c r="F688" s="41" t="str">
        <f t="shared" si="96"/>
        <v/>
      </c>
      <c r="G688" s="42" t="str">
        <f t="shared" si="91"/>
        <v/>
      </c>
      <c r="H688" s="42" t="str">
        <f t="shared" si="92"/>
        <v/>
      </c>
      <c r="I688" s="42" t="str">
        <f t="shared" si="97"/>
        <v/>
      </c>
      <c r="J688" s="41" t="str">
        <f t="shared" si="93"/>
        <v/>
      </c>
      <c r="K688" s="41" t="str">
        <f t="shared" si="98"/>
        <v/>
      </c>
      <c r="L688" s="23">
        <f t="shared" si="94"/>
        <v>1</v>
      </c>
      <c r="M688" s="41">
        <f>SUM(G$401:G688)-SUM(H$401:H688)</f>
        <v>4016.6666666664096</v>
      </c>
      <c r="N688" s="23"/>
      <c r="O688" s="23"/>
      <c r="P688" s="23"/>
      <c r="Q688" s="23"/>
    </row>
    <row r="689" spans="4:17" hidden="1" x14ac:dyDescent="0.25">
      <c r="D689" s="41" t="str">
        <f t="shared" si="90"/>
        <v/>
      </c>
      <c r="E689" s="23" t="str">
        <f t="shared" si="95"/>
        <v/>
      </c>
      <c r="F689" s="41" t="str">
        <f t="shared" si="96"/>
        <v/>
      </c>
      <c r="G689" s="42" t="str">
        <f t="shared" si="91"/>
        <v/>
      </c>
      <c r="H689" s="42" t="str">
        <f t="shared" si="92"/>
        <v/>
      </c>
      <c r="I689" s="42" t="str">
        <f t="shared" si="97"/>
        <v/>
      </c>
      <c r="J689" s="41" t="str">
        <f t="shared" si="93"/>
        <v/>
      </c>
      <c r="K689" s="41" t="str">
        <f t="shared" si="98"/>
        <v/>
      </c>
      <c r="L689" s="23">
        <f t="shared" si="94"/>
        <v>1</v>
      </c>
      <c r="M689" s="41">
        <f>SUM(G$401:G689)-SUM(H$401:H689)</f>
        <v>4016.6666666664096</v>
      </c>
      <c r="N689" s="23"/>
      <c r="O689" s="23"/>
      <c r="P689" s="23"/>
      <c r="Q689" s="23"/>
    </row>
    <row r="690" spans="4:17" hidden="1" x14ac:dyDescent="0.25">
      <c r="D690" s="41" t="str">
        <f t="shared" si="90"/>
        <v/>
      </c>
      <c r="E690" s="23" t="str">
        <f t="shared" si="95"/>
        <v/>
      </c>
      <c r="F690" s="41" t="str">
        <f t="shared" si="96"/>
        <v/>
      </c>
      <c r="G690" s="42" t="str">
        <f t="shared" si="91"/>
        <v/>
      </c>
      <c r="H690" s="42" t="str">
        <f t="shared" si="92"/>
        <v/>
      </c>
      <c r="I690" s="42" t="str">
        <f t="shared" si="97"/>
        <v/>
      </c>
      <c r="J690" s="41" t="str">
        <f t="shared" si="93"/>
        <v/>
      </c>
      <c r="K690" s="41" t="str">
        <f t="shared" si="98"/>
        <v/>
      </c>
      <c r="L690" s="23">
        <f t="shared" si="94"/>
        <v>1</v>
      </c>
      <c r="M690" s="41">
        <f>SUM(G$401:G690)-SUM(H$401:H690)</f>
        <v>4016.6666666664096</v>
      </c>
      <c r="N690" s="23"/>
      <c r="O690" s="23"/>
      <c r="P690" s="23"/>
      <c r="Q690" s="23"/>
    </row>
    <row r="691" spans="4:17" hidden="1" x14ac:dyDescent="0.25">
      <c r="D691" s="41" t="str">
        <f t="shared" si="90"/>
        <v/>
      </c>
      <c r="E691" s="23" t="str">
        <f t="shared" si="95"/>
        <v/>
      </c>
      <c r="F691" s="41" t="str">
        <f t="shared" si="96"/>
        <v/>
      </c>
      <c r="G691" s="42" t="str">
        <f t="shared" si="91"/>
        <v/>
      </c>
      <c r="H691" s="42" t="str">
        <f t="shared" si="92"/>
        <v/>
      </c>
      <c r="I691" s="42" t="str">
        <f t="shared" si="97"/>
        <v/>
      </c>
      <c r="J691" s="41" t="str">
        <f t="shared" si="93"/>
        <v/>
      </c>
      <c r="K691" s="41" t="str">
        <f t="shared" si="98"/>
        <v/>
      </c>
      <c r="L691" s="23">
        <f t="shared" si="94"/>
        <v>1</v>
      </c>
      <c r="M691" s="41">
        <f>SUM(G$401:G691)-SUM(H$401:H691)</f>
        <v>4016.6666666664096</v>
      </c>
      <c r="N691" s="23"/>
      <c r="O691" s="23"/>
      <c r="P691" s="23"/>
      <c r="Q691" s="23"/>
    </row>
    <row r="692" spans="4:17" hidden="1" x14ac:dyDescent="0.25">
      <c r="D692" s="41" t="str">
        <f t="shared" si="90"/>
        <v/>
      </c>
      <c r="E692" s="23" t="str">
        <f t="shared" si="95"/>
        <v/>
      </c>
      <c r="F692" s="41" t="str">
        <f t="shared" si="96"/>
        <v/>
      </c>
      <c r="G692" s="42" t="str">
        <f t="shared" si="91"/>
        <v/>
      </c>
      <c r="H692" s="42" t="str">
        <f t="shared" si="92"/>
        <v/>
      </c>
      <c r="I692" s="42" t="str">
        <f t="shared" si="97"/>
        <v/>
      </c>
      <c r="J692" s="41" t="str">
        <f t="shared" si="93"/>
        <v/>
      </c>
      <c r="K692" s="41" t="str">
        <f t="shared" si="98"/>
        <v/>
      </c>
      <c r="L692" s="23">
        <f t="shared" si="94"/>
        <v>1</v>
      </c>
      <c r="M692" s="41">
        <f>SUM(G$401:G692)-SUM(H$401:H692)</f>
        <v>4016.6666666664096</v>
      </c>
      <c r="N692" s="23"/>
      <c r="O692" s="23"/>
      <c r="P692" s="23"/>
      <c r="Q692" s="23"/>
    </row>
    <row r="693" spans="4:17" hidden="1" x14ac:dyDescent="0.25">
      <c r="D693" s="41" t="str">
        <f t="shared" si="90"/>
        <v/>
      </c>
      <c r="E693" s="23" t="str">
        <f t="shared" si="95"/>
        <v/>
      </c>
      <c r="F693" s="41" t="str">
        <f t="shared" si="96"/>
        <v/>
      </c>
      <c r="G693" s="42" t="str">
        <f t="shared" si="91"/>
        <v/>
      </c>
      <c r="H693" s="42" t="str">
        <f t="shared" si="92"/>
        <v/>
      </c>
      <c r="I693" s="42" t="str">
        <f t="shared" si="97"/>
        <v/>
      </c>
      <c r="J693" s="41" t="str">
        <f t="shared" si="93"/>
        <v/>
      </c>
      <c r="K693" s="41" t="str">
        <f t="shared" si="98"/>
        <v/>
      </c>
      <c r="L693" s="23">
        <f t="shared" si="94"/>
        <v>1</v>
      </c>
      <c r="M693" s="41">
        <f>SUM(G$401:G693)-SUM(H$401:H693)</f>
        <v>4016.6666666664096</v>
      </c>
      <c r="N693" s="23"/>
      <c r="O693" s="23"/>
      <c r="P693" s="23"/>
      <c r="Q693" s="23"/>
    </row>
    <row r="694" spans="4:17" hidden="1" x14ac:dyDescent="0.25">
      <c r="D694" s="41" t="str">
        <f t="shared" si="90"/>
        <v/>
      </c>
      <c r="E694" s="23" t="str">
        <f t="shared" si="95"/>
        <v/>
      </c>
      <c r="F694" s="41" t="str">
        <f t="shared" si="96"/>
        <v/>
      </c>
      <c r="G694" s="42" t="str">
        <f t="shared" si="91"/>
        <v/>
      </c>
      <c r="H694" s="42" t="str">
        <f t="shared" si="92"/>
        <v/>
      </c>
      <c r="I694" s="42" t="str">
        <f t="shared" si="97"/>
        <v/>
      </c>
      <c r="J694" s="41" t="str">
        <f t="shared" si="93"/>
        <v/>
      </c>
      <c r="K694" s="41" t="str">
        <f t="shared" si="98"/>
        <v/>
      </c>
      <c r="L694" s="23">
        <f t="shared" si="94"/>
        <v>1</v>
      </c>
      <c r="M694" s="41">
        <f>SUM(G$401:G694)-SUM(H$401:H694)</f>
        <v>4016.6666666664096</v>
      </c>
      <c r="N694" s="23"/>
      <c r="O694" s="23"/>
      <c r="P694" s="23"/>
      <c r="Q694" s="23"/>
    </row>
    <row r="695" spans="4:17" hidden="1" x14ac:dyDescent="0.25">
      <c r="D695" s="41" t="str">
        <f t="shared" si="90"/>
        <v/>
      </c>
      <c r="E695" s="23" t="str">
        <f t="shared" si="95"/>
        <v/>
      </c>
      <c r="F695" s="41" t="str">
        <f t="shared" si="96"/>
        <v/>
      </c>
      <c r="G695" s="42" t="str">
        <f t="shared" si="91"/>
        <v/>
      </c>
      <c r="H695" s="42" t="str">
        <f t="shared" si="92"/>
        <v/>
      </c>
      <c r="I695" s="42" t="str">
        <f t="shared" si="97"/>
        <v/>
      </c>
      <c r="J695" s="41" t="str">
        <f t="shared" si="93"/>
        <v/>
      </c>
      <c r="K695" s="41" t="str">
        <f t="shared" si="98"/>
        <v/>
      </c>
      <c r="L695" s="23">
        <f t="shared" si="94"/>
        <v>1</v>
      </c>
      <c r="M695" s="41">
        <f>SUM(G$401:G695)-SUM(H$401:H695)</f>
        <v>4016.6666666664096</v>
      </c>
      <c r="N695" s="23"/>
      <c r="O695" s="23"/>
      <c r="P695" s="23"/>
      <c r="Q695" s="23"/>
    </row>
    <row r="696" spans="4:17" hidden="1" x14ac:dyDescent="0.25">
      <c r="D696" s="41" t="str">
        <f t="shared" si="90"/>
        <v/>
      </c>
      <c r="E696" s="23" t="str">
        <f t="shared" si="95"/>
        <v/>
      </c>
      <c r="F696" s="41" t="str">
        <f t="shared" si="96"/>
        <v/>
      </c>
      <c r="G696" s="42" t="str">
        <f t="shared" si="91"/>
        <v/>
      </c>
      <c r="H696" s="42" t="str">
        <f t="shared" si="92"/>
        <v/>
      </c>
      <c r="I696" s="42" t="str">
        <f t="shared" si="97"/>
        <v/>
      </c>
      <c r="J696" s="41" t="str">
        <f t="shared" si="93"/>
        <v/>
      </c>
      <c r="K696" s="41" t="str">
        <f t="shared" si="98"/>
        <v/>
      </c>
      <c r="L696" s="23">
        <f t="shared" si="94"/>
        <v>1</v>
      </c>
      <c r="M696" s="41">
        <f>SUM(G$401:G696)-SUM(H$401:H696)</f>
        <v>4016.6666666664096</v>
      </c>
      <c r="N696" s="23"/>
      <c r="O696" s="23"/>
      <c r="P696" s="23"/>
      <c r="Q696" s="23"/>
    </row>
    <row r="697" spans="4:17" hidden="1" x14ac:dyDescent="0.25">
      <c r="D697" s="41" t="str">
        <f t="shared" si="90"/>
        <v/>
      </c>
      <c r="E697" s="23" t="str">
        <f t="shared" si="95"/>
        <v/>
      </c>
      <c r="F697" s="41" t="str">
        <f t="shared" si="96"/>
        <v/>
      </c>
      <c r="G697" s="42" t="str">
        <f t="shared" si="91"/>
        <v/>
      </c>
      <c r="H697" s="42" t="str">
        <f t="shared" si="92"/>
        <v/>
      </c>
      <c r="I697" s="42" t="str">
        <f t="shared" si="97"/>
        <v/>
      </c>
      <c r="J697" s="41" t="str">
        <f t="shared" si="93"/>
        <v/>
      </c>
      <c r="K697" s="41" t="str">
        <f t="shared" si="98"/>
        <v/>
      </c>
      <c r="L697" s="23">
        <f t="shared" si="94"/>
        <v>1</v>
      </c>
      <c r="M697" s="41">
        <f>SUM(G$401:G697)-SUM(H$401:H697)</f>
        <v>4016.6666666664096</v>
      </c>
      <c r="N697" s="23"/>
      <c r="O697" s="23"/>
      <c r="P697" s="23"/>
      <c r="Q697" s="23"/>
    </row>
    <row r="698" spans="4:17" hidden="1" x14ac:dyDescent="0.25">
      <c r="D698" s="41" t="str">
        <f t="shared" si="90"/>
        <v/>
      </c>
      <c r="E698" s="23" t="str">
        <f t="shared" si="95"/>
        <v/>
      </c>
      <c r="F698" s="41" t="str">
        <f t="shared" si="96"/>
        <v/>
      </c>
      <c r="G698" s="42" t="str">
        <f t="shared" si="91"/>
        <v/>
      </c>
      <c r="H698" s="42" t="str">
        <f t="shared" si="92"/>
        <v/>
      </c>
      <c r="I698" s="42" t="str">
        <f t="shared" si="97"/>
        <v/>
      </c>
      <c r="J698" s="41" t="str">
        <f t="shared" si="93"/>
        <v/>
      </c>
      <c r="K698" s="41" t="str">
        <f t="shared" si="98"/>
        <v/>
      </c>
      <c r="L698" s="23">
        <f t="shared" si="94"/>
        <v>1</v>
      </c>
      <c r="M698" s="41">
        <f>SUM(G$401:G698)-SUM(H$401:H698)</f>
        <v>4016.6666666664096</v>
      </c>
      <c r="N698" s="23"/>
      <c r="O698" s="23"/>
      <c r="P698" s="23"/>
      <c r="Q698" s="23"/>
    </row>
    <row r="699" spans="4:17" hidden="1" x14ac:dyDescent="0.25">
      <c r="D699" s="41" t="str">
        <f t="shared" si="90"/>
        <v/>
      </c>
      <c r="E699" s="23" t="str">
        <f t="shared" si="95"/>
        <v/>
      </c>
      <c r="F699" s="41" t="str">
        <f t="shared" si="96"/>
        <v/>
      </c>
      <c r="G699" s="42" t="str">
        <f t="shared" si="91"/>
        <v/>
      </c>
      <c r="H699" s="42" t="str">
        <f t="shared" si="92"/>
        <v/>
      </c>
      <c r="I699" s="42" t="str">
        <f t="shared" si="97"/>
        <v/>
      </c>
      <c r="J699" s="41" t="str">
        <f t="shared" si="93"/>
        <v/>
      </c>
      <c r="K699" s="41" t="str">
        <f t="shared" si="98"/>
        <v/>
      </c>
      <c r="L699" s="23">
        <f t="shared" si="94"/>
        <v>1</v>
      </c>
      <c r="M699" s="41">
        <f>SUM(G$401:G699)-SUM(H$401:H699)</f>
        <v>4016.6666666664096</v>
      </c>
      <c r="N699" s="23"/>
      <c r="O699" s="23"/>
      <c r="P699" s="23"/>
      <c r="Q699" s="23"/>
    </row>
    <row r="700" spans="4:17" hidden="1" x14ac:dyDescent="0.25">
      <c r="D700" s="41" t="str">
        <f t="shared" si="90"/>
        <v/>
      </c>
      <c r="E700" s="23" t="str">
        <f t="shared" si="95"/>
        <v/>
      </c>
      <c r="F700" s="41" t="str">
        <f t="shared" si="96"/>
        <v/>
      </c>
      <c r="G700" s="42" t="str">
        <f t="shared" si="91"/>
        <v/>
      </c>
      <c r="H700" s="42" t="str">
        <f t="shared" si="92"/>
        <v/>
      </c>
      <c r="I700" s="42" t="str">
        <f t="shared" si="97"/>
        <v/>
      </c>
      <c r="J700" s="41" t="str">
        <f t="shared" si="93"/>
        <v/>
      </c>
      <c r="K700" s="41" t="str">
        <f t="shared" si="98"/>
        <v/>
      </c>
      <c r="L700" s="23">
        <f t="shared" si="94"/>
        <v>1</v>
      </c>
      <c r="M700" s="41">
        <f>SUM(G$401:G700)-SUM(H$401:H700)</f>
        <v>4016.6666666664096</v>
      </c>
      <c r="N700" s="23"/>
      <c r="O700" s="23"/>
      <c r="P700" s="23"/>
      <c r="Q700" s="23"/>
    </row>
    <row r="701" spans="4:17" hidden="1" x14ac:dyDescent="0.25">
      <c r="D701" s="41" t="str">
        <f t="shared" si="90"/>
        <v/>
      </c>
      <c r="E701" s="23" t="str">
        <f t="shared" si="95"/>
        <v/>
      </c>
      <c r="F701" s="41" t="str">
        <f t="shared" si="96"/>
        <v/>
      </c>
      <c r="G701" s="42" t="str">
        <f t="shared" si="91"/>
        <v/>
      </c>
      <c r="H701" s="42" t="str">
        <f t="shared" si="92"/>
        <v/>
      </c>
      <c r="I701" s="42" t="str">
        <f t="shared" si="97"/>
        <v/>
      </c>
      <c r="J701" s="41" t="str">
        <f t="shared" si="93"/>
        <v/>
      </c>
      <c r="K701" s="41" t="str">
        <f t="shared" si="98"/>
        <v/>
      </c>
      <c r="L701" s="23">
        <f t="shared" si="94"/>
        <v>1</v>
      </c>
      <c r="M701" s="41">
        <f>SUM(G$401:G701)-SUM(H$401:H701)</f>
        <v>4016.6666666664096</v>
      </c>
      <c r="N701" s="23"/>
      <c r="O701" s="23"/>
      <c r="P701" s="23"/>
      <c r="Q701" s="23"/>
    </row>
    <row r="702" spans="4:17" hidden="1" x14ac:dyDescent="0.25">
      <c r="D702" s="41" t="str">
        <f t="shared" si="90"/>
        <v/>
      </c>
      <c r="E702" s="23" t="str">
        <f t="shared" si="95"/>
        <v/>
      </c>
      <c r="F702" s="41" t="str">
        <f t="shared" si="96"/>
        <v/>
      </c>
      <c r="G702" s="42" t="str">
        <f t="shared" si="91"/>
        <v/>
      </c>
      <c r="H702" s="42" t="str">
        <f t="shared" si="92"/>
        <v/>
      </c>
      <c r="I702" s="42" t="str">
        <f t="shared" si="97"/>
        <v/>
      </c>
      <c r="J702" s="41" t="str">
        <f t="shared" si="93"/>
        <v/>
      </c>
      <c r="K702" s="41" t="str">
        <f t="shared" si="98"/>
        <v/>
      </c>
      <c r="L702" s="23">
        <f t="shared" si="94"/>
        <v>1</v>
      </c>
      <c r="M702" s="41">
        <f>SUM(G$401:G702)-SUM(H$401:H702)</f>
        <v>4016.6666666664096</v>
      </c>
      <c r="N702" s="23"/>
      <c r="O702" s="23"/>
      <c r="P702" s="23"/>
      <c r="Q702" s="23"/>
    </row>
    <row r="703" spans="4:17" hidden="1" x14ac:dyDescent="0.25">
      <c r="D703" s="41" t="str">
        <f t="shared" si="90"/>
        <v/>
      </c>
      <c r="E703" s="23" t="str">
        <f t="shared" si="95"/>
        <v/>
      </c>
      <c r="F703" s="41" t="str">
        <f t="shared" si="96"/>
        <v/>
      </c>
      <c r="G703" s="42" t="str">
        <f t="shared" si="91"/>
        <v/>
      </c>
      <c r="H703" s="42" t="str">
        <f t="shared" si="92"/>
        <v/>
      </c>
      <c r="I703" s="42" t="str">
        <f t="shared" si="97"/>
        <v/>
      </c>
      <c r="J703" s="41" t="str">
        <f t="shared" si="93"/>
        <v/>
      </c>
      <c r="K703" s="41" t="str">
        <f t="shared" si="98"/>
        <v/>
      </c>
      <c r="L703" s="23">
        <f t="shared" si="94"/>
        <v>1</v>
      </c>
      <c r="M703" s="41">
        <f>SUM(G$401:G703)-SUM(H$401:H703)</f>
        <v>4016.6666666664096</v>
      </c>
      <c r="N703" s="23"/>
      <c r="O703" s="23"/>
      <c r="P703" s="23"/>
      <c r="Q703" s="23"/>
    </row>
    <row r="704" spans="4:17" hidden="1" x14ac:dyDescent="0.25">
      <c r="D704" s="41" t="str">
        <f t="shared" si="90"/>
        <v/>
      </c>
      <c r="E704" s="23" t="str">
        <f t="shared" si="95"/>
        <v/>
      </c>
      <c r="F704" s="41" t="str">
        <f t="shared" si="96"/>
        <v/>
      </c>
      <c r="G704" s="42" t="str">
        <f t="shared" si="91"/>
        <v/>
      </c>
      <c r="H704" s="42" t="str">
        <f t="shared" si="92"/>
        <v/>
      </c>
      <c r="I704" s="42" t="str">
        <f t="shared" si="97"/>
        <v/>
      </c>
      <c r="J704" s="41" t="str">
        <f t="shared" si="93"/>
        <v/>
      </c>
      <c r="K704" s="41" t="str">
        <f t="shared" si="98"/>
        <v/>
      </c>
      <c r="L704" s="23">
        <f t="shared" si="94"/>
        <v>1</v>
      </c>
      <c r="M704" s="41">
        <f>SUM(G$401:G704)-SUM(H$401:H704)</f>
        <v>4016.6666666664096</v>
      </c>
      <c r="N704" s="23"/>
      <c r="O704" s="23"/>
      <c r="P704" s="23"/>
      <c r="Q704" s="23"/>
    </row>
    <row r="705" spans="4:17" hidden="1" x14ac:dyDescent="0.25">
      <c r="D705" s="41" t="str">
        <f t="shared" si="90"/>
        <v/>
      </c>
      <c r="E705" s="23" t="str">
        <f t="shared" si="95"/>
        <v/>
      </c>
      <c r="F705" s="41" t="str">
        <f t="shared" si="96"/>
        <v/>
      </c>
      <c r="G705" s="42" t="str">
        <f t="shared" si="91"/>
        <v/>
      </c>
      <c r="H705" s="42" t="str">
        <f t="shared" si="92"/>
        <v/>
      </c>
      <c r="I705" s="42" t="str">
        <f t="shared" si="97"/>
        <v/>
      </c>
      <c r="J705" s="41" t="str">
        <f t="shared" si="93"/>
        <v/>
      </c>
      <c r="K705" s="41" t="str">
        <f t="shared" si="98"/>
        <v/>
      </c>
      <c r="L705" s="23">
        <f t="shared" si="94"/>
        <v>1</v>
      </c>
      <c r="M705" s="41">
        <f>SUM(G$401:G705)-SUM(H$401:H705)</f>
        <v>4016.6666666664096</v>
      </c>
      <c r="N705" s="23"/>
      <c r="O705" s="23"/>
      <c r="P705" s="23"/>
      <c r="Q705" s="23"/>
    </row>
    <row r="706" spans="4:17" hidden="1" x14ac:dyDescent="0.25">
      <c r="D706" s="41" t="str">
        <f t="shared" si="90"/>
        <v/>
      </c>
      <c r="E706" s="23" t="str">
        <f t="shared" si="95"/>
        <v/>
      </c>
      <c r="F706" s="41" t="str">
        <f t="shared" si="96"/>
        <v/>
      </c>
      <c r="G706" s="42" t="str">
        <f t="shared" si="91"/>
        <v/>
      </c>
      <c r="H706" s="42" t="str">
        <f t="shared" si="92"/>
        <v/>
      </c>
      <c r="I706" s="42" t="str">
        <f t="shared" si="97"/>
        <v/>
      </c>
      <c r="J706" s="41" t="str">
        <f t="shared" si="93"/>
        <v/>
      </c>
      <c r="K706" s="41" t="str">
        <f t="shared" si="98"/>
        <v/>
      </c>
      <c r="L706" s="23">
        <f t="shared" si="94"/>
        <v>1</v>
      </c>
      <c r="M706" s="41">
        <f>SUM(G$401:G706)-SUM(H$401:H706)</f>
        <v>4016.6666666664096</v>
      </c>
      <c r="N706" s="23"/>
      <c r="O706" s="23"/>
      <c r="P706" s="23"/>
      <c r="Q706" s="23"/>
    </row>
    <row r="707" spans="4:17" hidden="1" x14ac:dyDescent="0.25">
      <c r="D707" s="41" t="str">
        <f t="shared" si="90"/>
        <v/>
      </c>
      <c r="E707" s="23" t="str">
        <f t="shared" si="95"/>
        <v/>
      </c>
      <c r="F707" s="41" t="str">
        <f t="shared" si="96"/>
        <v/>
      </c>
      <c r="G707" s="42" t="str">
        <f t="shared" si="91"/>
        <v/>
      </c>
      <c r="H707" s="42" t="str">
        <f t="shared" si="92"/>
        <v/>
      </c>
      <c r="I707" s="42" t="str">
        <f t="shared" si="97"/>
        <v/>
      </c>
      <c r="J707" s="41" t="str">
        <f t="shared" si="93"/>
        <v/>
      </c>
      <c r="K707" s="41" t="str">
        <f t="shared" si="98"/>
        <v/>
      </c>
      <c r="L707" s="23">
        <f t="shared" si="94"/>
        <v>1</v>
      </c>
      <c r="M707" s="41">
        <f>SUM(G$401:G707)-SUM(H$401:H707)</f>
        <v>4016.6666666664096</v>
      </c>
      <c r="N707" s="23"/>
      <c r="O707" s="23"/>
      <c r="P707" s="23"/>
      <c r="Q707" s="23"/>
    </row>
    <row r="708" spans="4:17" hidden="1" x14ac:dyDescent="0.25">
      <c r="D708" s="41" t="str">
        <f t="shared" si="90"/>
        <v/>
      </c>
      <c r="E708" s="23" t="str">
        <f t="shared" si="95"/>
        <v/>
      </c>
      <c r="F708" s="41" t="str">
        <f t="shared" si="96"/>
        <v/>
      </c>
      <c r="G708" s="42" t="str">
        <f t="shared" si="91"/>
        <v/>
      </c>
      <c r="H708" s="42" t="str">
        <f t="shared" si="92"/>
        <v/>
      </c>
      <c r="I708" s="42" t="str">
        <f t="shared" si="97"/>
        <v/>
      </c>
      <c r="J708" s="41" t="str">
        <f t="shared" si="93"/>
        <v/>
      </c>
      <c r="K708" s="41" t="str">
        <f t="shared" si="98"/>
        <v/>
      </c>
      <c r="L708" s="23">
        <f t="shared" si="94"/>
        <v>1</v>
      </c>
      <c r="M708" s="41">
        <f>SUM(G$401:G708)-SUM(H$401:H708)</f>
        <v>4016.6666666664096</v>
      </c>
      <c r="N708" s="23"/>
      <c r="O708" s="23"/>
      <c r="P708" s="23"/>
      <c r="Q708" s="23"/>
    </row>
    <row r="709" spans="4:17" hidden="1" x14ac:dyDescent="0.25">
      <c r="D709" s="41" t="str">
        <f t="shared" si="90"/>
        <v/>
      </c>
      <c r="E709" s="23" t="str">
        <f t="shared" si="95"/>
        <v/>
      </c>
      <c r="F709" s="41" t="str">
        <f t="shared" si="96"/>
        <v/>
      </c>
      <c r="G709" s="42" t="str">
        <f t="shared" si="91"/>
        <v/>
      </c>
      <c r="H709" s="42" t="str">
        <f t="shared" si="92"/>
        <v/>
      </c>
      <c r="I709" s="42" t="str">
        <f t="shared" si="97"/>
        <v/>
      </c>
      <c r="J709" s="41" t="str">
        <f t="shared" si="93"/>
        <v/>
      </c>
      <c r="K709" s="41" t="str">
        <f t="shared" si="98"/>
        <v/>
      </c>
      <c r="L709" s="23">
        <f t="shared" si="94"/>
        <v>1</v>
      </c>
      <c r="M709" s="41">
        <f>SUM(G$401:G709)-SUM(H$401:H709)</f>
        <v>4016.6666666664096</v>
      </c>
      <c r="N709" s="23"/>
      <c r="O709" s="23"/>
      <c r="P709" s="23"/>
      <c r="Q709" s="23"/>
    </row>
    <row r="710" spans="4:17" hidden="1" x14ac:dyDescent="0.25">
      <c r="D710" s="41" t="str">
        <f t="shared" si="90"/>
        <v/>
      </c>
      <c r="E710" s="23" t="str">
        <f t="shared" si="95"/>
        <v/>
      </c>
      <c r="F710" s="41" t="str">
        <f t="shared" si="96"/>
        <v/>
      </c>
      <c r="G710" s="42" t="str">
        <f t="shared" si="91"/>
        <v/>
      </c>
      <c r="H710" s="42" t="str">
        <f t="shared" si="92"/>
        <v/>
      </c>
      <c r="I710" s="42" t="str">
        <f t="shared" si="97"/>
        <v/>
      </c>
      <c r="J710" s="41" t="str">
        <f t="shared" si="93"/>
        <v/>
      </c>
      <c r="K710" s="41" t="str">
        <f t="shared" si="98"/>
        <v/>
      </c>
      <c r="L710" s="23">
        <f t="shared" si="94"/>
        <v>1</v>
      </c>
      <c r="M710" s="41">
        <f>SUM(G$401:G710)-SUM(H$401:H710)</f>
        <v>4016.6666666664096</v>
      </c>
      <c r="N710" s="23"/>
      <c r="O710" s="23"/>
      <c r="P710" s="23"/>
      <c r="Q710" s="23"/>
    </row>
    <row r="711" spans="4:17" hidden="1" x14ac:dyDescent="0.25">
      <c r="D711" s="41" t="str">
        <f t="shared" si="90"/>
        <v/>
      </c>
      <c r="E711" s="23" t="str">
        <f t="shared" si="95"/>
        <v/>
      </c>
      <c r="F711" s="41" t="str">
        <f t="shared" si="96"/>
        <v/>
      </c>
      <c r="G711" s="42" t="str">
        <f t="shared" si="91"/>
        <v/>
      </c>
      <c r="H711" s="42" t="str">
        <f t="shared" si="92"/>
        <v/>
      </c>
      <c r="I711" s="42" t="str">
        <f t="shared" si="97"/>
        <v/>
      </c>
      <c r="J711" s="41" t="str">
        <f t="shared" si="93"/>
        <v/>
      </c>
      <c r="K711" s="41" t="str">
        <f t="shared" si="98"/>
        <v/>
      </c>
      <c r="L711" s="23">
        <f t="shared" si="94"/>
        <v>1</v>
      </c>
      <c r="M711" s="41">
        <f>SUM(G$401:G711)-SUM(H$401:H711)</f>
        <v>4016.6666666664096</v>
      </c>
      <c r="N711" s="23"/>
      <c r="O711" s="23"/>
      <c r="P711" s="23"/>
      <c r="Q711" s="23"/>
    </row>
    <row r="712" spans="4:17" hidden="1" x14ac:dyDescent="0.25">
      <c r="D712" s="41" t="str">
        <f t="shared" si="90"/>
        <v/>
      </c>
      <c r="E712" s="23" t="str">
        <f t="shared" si="95"/>
        <v/>
      </c>
      <c r="F712" s="41" t="str">
        <f t="shared" si="96"/>
        <v/>
      </c>
      <c r="G712" s="42" t="str">
        <f t="shared" si="91"/>
        <v/>
      </c>
      <c r="H712" s="42" t="str">
        <f t="shared" si="92"/>
        <v/>
      </c>
      <c r="I712" s="42" t="str">
        <f t="shared" si="97"/>
        <v/>
      </c>
      <c r="J712" s="41" t="str">
        <f t="shared" si="93"/>
        <v/>
      </c>
      <c r="K712" s="41" t="str">
        <f t="shared" si="98"/>
        <v/>
      </c>
      <c r="L712" s="23">
        <f t="shared" si="94"/>
        <v>1</v>
      </c>
      <c r="M712" s="41">
        <f>SUM(G$401:G712)-SUM(H$401:H712)</f>
        <v>4016.6666666664096</v>
      </c>
      <c r="N712" s="23"/>
      <c r="O712" s="23"/>
      <c r="P712" s="23"/>
      <c r="Q712" s="23"/>
    </row>
    <row r="713" spans="4:17" hidden="1" x14ac:dyDescent="0.25">
      <c r="D713" s="41" t="str">
        <f t="shared" si="90"/>
        <v/>
      </c>
      <c r="E713" s="23" t="str">
        <f t="shared" si="95"/>
        <v/>
      </c>
      <c r="F713" s="41" t="str">
        <f t="shared" si="96"/>
        <v/>
      </c>
      <c r="G713" s="42" t="str">
        <f t="shared" si="91"/>
        <v/>
      </c>
      <c r="H713" s="42" t="str">
        <f t="shared" si="92"/>
        <v/>
      </c>
      <c r="I713" s="42" t="str">
        <f t="shared" si="97"/>
        <v/>
      </c>
      <c r="J713" s="41" t="str">
        <f t="shared" si="93"/>
        <v/>
      </c>
      <c r="K713" s="41" t="str">
        <f t="shared" si="98"/>
        <v/>
      </c>
      <c r="L713" s="23">
        <f t="shared" si="94"/>
        <v>1</v>
      </c>
      <c r="M713" s="41">
        <f>SUM(G$401:G713)-SUM(H$401:H713)</f>
        <v>4016.6666666664096</v>
      </c>
      <c r="N713" s="23"/>
      <c r="O713" s="23"/>
      <c r="P713" s="23"/>
      <c r="Q713" s="23"/>
    </row>
    <row r="714" spans="4:17" hidden="1" x14ac:dyDescent="0.25">
      <c r="D714" s="41" t="str">
        <f t="shared" si="90"/>
        <v/>
      </c>
      <c r="E714" s="23" t="str">
        <f t="shared" si="95"/>
        <v/>
      </c>
      <c r="F714" s="41" t="str">
        <f t="shared" si="96"/>
        <v/>
      </c>
      <c r="G714" s="42" t="str">
        <f t="shared" si="91"/>
        <v/>
      </c>
      <c r="H714" s="42" t="str">
        <f t="shared" si="92"/>
        <v/>
      </c>
      <c r="I714" s="42" t="str">
        <f t="shared" si="97"/>
        <v/>
      </c>
      <c r="J714" s="41" t="str">
        <f t="shared" si="93"/>
        <v/>
      </c>
      <c r="K714" s="41" t="str">
        <f t="shared" si="98"/>
        <v/>
      </c>
      <c r="L714" s="23">
        <f t="shared" si="94"/>
        <v>1</v>
      </c>
      <c r="M714" s="41">
        <f>SUM(G$401:G714)-SUM(H$401:H714)</f>
        <v>4016.6666666664096</v>
      </c>
      <c r="N714" s="23"/>
      <c r="O714" s="23"/>
      <c r="P714" s="23"/>
      <c r="Q714" s="23"/>
    </row>
    <row r="715" spans="4:17" hidden="1" x14ac:dyDescent="0.25">
      <c r="D715" s="41" t="str">
        <f t="shared" si="90"/>
        <v/>
      </c>
      <c r="E715" s="23" t="str">
        <f t="shared" si="95"/>
        <v/>
      </c>
      <c r="F715" s="41" t="str">
        <f t="shared" si="96"/>
        <v/>
      </c>
      <c r="G715" s="42" t="str">
        <f t="shared" si="91"/>
        <v/>
      </c>
      <c r="H715" s="42" t="str">
        <f t="shared" si="92"/>
        <v/>
      </c>
      <c r="I715" s="42" t="str">
        <f t="shared" si="97"/>
        <v/>
      </c>
      <c r="J715" s="41" t="str">
        <f t="shared" si="93"/>
        <v/>
      </c>
      <c r="K715" s="41" t="str">
        <f t="shared" si="98"/>
        <v/>
      </c>
      <c r="L715" s="23">
        <f t="shared" si="94"/>
        <v>1</v>
      </c>
      <c r="M715" s="41">
        <f>SUM(G$401:G715)-SUM(H$401:H715)</f>
        <v>4016.6666666664096</v>
      </c>
      <c r="N715" s="23"/>
      <c r="O715" s="23"/>
      <c r="P715" s="23"/>
      <c r="Q715" s="23"/>
    </row>
    <row r="716" spans="4:17" hidden="1" x14ac:dyDescent="0.25">
      <c r="D716" s="41" t="str">
        <f t="shared" si="90"/>
        <v/>
      </c>
      <c r="E716" s="23" t="str">
        <f t="shared" si="95"/>
        <v/>
      </c>
      <c r="F716" s="41" t="str">
        <f t="shared" si="96"/>
        <v/>
      </c>
      <c r="G716" s="42" t="str">
        <f t="shared" si="91"/>
        <v/>
      </c>
      <c r="H716" s="42" t="str">
        <f t="shared" si="92"/>
        <v/>
      </c>
      <c r="I716" s="42" t="str">
        <f t="shared" si="97"/>
        <v/>
      </c>
      <c r="J716" s="41" t="str">
        <f t="shared" si="93"/>
        <v/>
      </c>
      <c r="K716" s="41" t="str">
        <f t="shared" si="98"/>
        <v/>
      </c>
      <c r="L716" s="23">
        <f t="shared" si="94"/>
        <v>1</v>
      </c>
      <c r="M716" s="41">
        <f>SUM(G$401:G716)-SUM(H$401:H716)</f>
        <v>4016.6666666664096</v>
      </c>
      <c r="N716" s="23"/>
      <c r="O716" s="23"/>
      <c r="P716" s="23"/>
      <c r="Q716" s="23"/>
    </row>
    <row r="717" spans="4:17" hidden="1" x14ac:dyDescent="0.25">
      <c r="D717" s="41" t="str">
        <f t="shared" si="90"/>
        <v/>
      </c>
      <c r="E717" s="23" t="str">
        <f t="shared" si="95"/>
        <v/>
      </c>
      <c r="F717" s="41" t="str">
        <f t="shared" si="96"/>
        <v/>
      </c>
      <c r="G717" s="42" t="str">
        <f t="shared" si="91"/>
        <v/>
      </c>
      <c r="H717" s="42" t="str">
        <f t="shared" si="92"/>
        <v/>
      </c>
      <c r="I717" s="42" t="str">
        <f t="shared" si="97"/>
        <v/>
      </c>
      <c r="J717" s="41" t="str">
        <f t="shared" si="93"/>
        <v/>
      </c>
      <c r="K717" s="41" t="str">
        <f t="shared" si="98"/>
        <v/>
      </c>
      <c r="L717" s="23">
        <f t="shared" si="94"/>
        <v>1</v>
      </c>
      <c r="M717" s="41">
        <f>SUM(G$401:G717)-SUM(H$401:H717)</f>
        <v>4016.6666666664096</v>
      </c>
      <c r="N717" s="23"/>
      <c r="O717" s="23"/>
      <c r="P717" s="23"/>
      <c r="Q717" s="23"/>
    </row>
    <row r="718" spans="4:17" hidden="1" x14ac:dyDescent="0.25">
      <c r="D718" s="41" t="str">
        <f t="shared" si="90"/>
        <v/>
      </c>
      <c r="E718" s="23" t="str">
        <f t="shared" si="95"/>
        <v/>
      </c>
      <c r="F718" s="41" t="str">
        <f t="shared" si="96"/>
        <v/>
      </c>
      <c r="G718" s="42" t="str">
        <f t="shared" si="91"/>
        <v/>
      </c>
      <c r="H718" s="42" t="str">
        <f t="shared" si="92"/>
        <v/>
      </c>
      <c r="I718" s="42" t="str">
        <f t="shared" si="97"/>
        <v/>
      </c>
      <c r="J718" s="41" t="str">
        <f t="shared" si="93"/>
        <v/>
      </c>
      <c r="K718" s="41" t="str">
        <f t="shared" si="98"/>
        <v/>
      </c>
      <c r="L718" s="23">
        <f t="shared" si="94"/>
        <v>1</v>
      </c>
      <c r="M718" s="41">
        <f>SUM(G$401:G718)-SUM(H$401:H718)</f>
        <v>4016.6666666664096</v>
      </c>
      <c r="N718" s="23"/>
      <c r="O718" s="23"/>
      <c r="P718" s="23"/>
      <c r="Q718" s="23"/>
    </row>
    <row r="719" spans="4:17" hidden="1" x14ac:dyDescent="0.25">
      <c r="D719" s="41" t="str">
        <f t="shared" si="90"/>
        <v/>
      </c>
      <c r="E719" s="23" t="str">
        <f t="shared" si="95"/>
        <v/>
      </c>
      <c r="F719" s="41" t="str">
        <f t="shared" si="96"/>
        <v/>
      </c>
      <c r="G719" s="42" t="str">
        <f t="shared" si="91"/>
        <v/>
      </c>
      <c r="H719" s="42" t="str">
        <f t="shared" si="92"/>
        <v/>
      </c>
      <c r="I719" s="42" t="str">
        <f t="shared" si="97"/>
        <v/>
      </c>
      <c r="J719" s="41" t="str">
        <f t="shared" si="93"/>
        <v/>
      </c>
      <c r="K719" s="41" t="str">
        <f t="shared" si="98"/>
        <v/>
      </c>
      <c r="L719" s="23">
        <f t="shared" si="94"/>
        <v>1</v>
      </c>
      <c r="M719" s="41">
        <f>SUM(G$401:G719)-SUM(H$401:H719)</f>
        <v>4016.6666666664096</v>
      </c>
      <c r="N719" s="23"/>
      <c r="O719" s="23"/>
      <c r="P719" s="23"/>
      <c r="Q719" s="23"/>
    </row>
    <row r="720" spans="4:17" hidden="1" x14ac:dyDescent="0.25">
      <c r="D720" s="41" t="str">
        <f t="shared" si="90"/>
        <v/>
      </c>
      <c r="E720" s="23" t="str">
        <f t="shared" si="95"/>
        <v/>
      </c>
      <c r="F720" s="41" t="str">
        <f t="shared" si="96"/>
        <v/>
      </c>
      <c r="G720" s="42" t="str">
        <f t="shared" si="91"/>
        <v/>
      </c>
      <c r="H720" s="42" t="str">
        <f t="shared" si="92"/>
        <v/>
      </c>
      <c r="I720" s="42" t="str">
        <f t="shared" si="97"/>
        <v/>
      </c>
      <c r="J720" s="41" t="str">
        <f t="shared" si="93"/>
        <v/>
      </c>
      <c r="K720" s="41" t="str">
        <f t="shared" si="98"/>
        <v/>
      </c>
      <c r="L720" s="23">
        <f t="shared" si="94"/>
        <v>1</v>
      </c>
      <c r="M720" s="41">
        <f>SUM(G$401:G720)-SUM(H$401:H720)</f>
        <v>4016.6666666664096</v>
      </c>
      <c r="N720" s="23"/>
      <c r="O720" s="23"/>
      <c r="P720" s="23"/>
      <c r="Q720" s="23"/>
    </row>
    <row r="721" spans="4:17" hidden="1" x14ac:dyDescent="0.25">
      <c r="D721" s="41" t="str">
        <f t="shared" si="90"/>
        <v/>
      </c>
      <c r="E721" s="23" t="str">
        <f t="shared" si="95"/>
        <v/>
      </c>
      <c r="F721" s="41" t="str">
        <f t="shared" si="96"/>
        <v/>
      </c>
      <c r="G721" s="42" t="str">
        <f t="shared" si="91"/>
        <v/>
      </c>
      <c r="H721" s="42" t="str">
        <f t="shared" si="92"/>
        <v/>
      </c>
      <c r="I721" s="42" t="str">
        <f t="shared" si="97"/>
        <v/>
      </c>
      <c r="J721" s="41" t="str">
        <f t="shared" si="93"/>
        <v/>
      </c>
      <c r="K721" s="41" t="str">
        <f t="shared" si="98"/>
        <v/>
      </c>
      <c r="L721" s="23">
        <f t="shared" si="94"/>
        <v>1</v>
      </c>
      <c r="M721" s="41">
        <f>SUM(G$401:G721)-SUM(H$401:H721)</f>
        <v>4016.6666666664096</v>
      </c>
      <c r="N721" s="23"/>
      <c r="O721" s="23"/>
      <c r="P721" s="23"/>
      <c r="Q721" s="23"/>
    </row>
    <row r="722" spans="4:17" hidden="1" x14ac:dyDescent="0.25">
      <c r="D722" s="41" t="str">
        <f t="shared" ref="D722:D761" si="99">IF(E722=$F$13*$B$12,M722,"")</f>
        <v/>
      </c>
      <c r="E722" s="23" t="str">
        <f t="shared" si="95"/>
        <v/>
      </c>
      <c r="F722" s="41" t="str">
        <f t="shared" si="96"/>
        <v/>
      </c>
      <c r="G722" s="42" t="str">
        <f t="shared" ref="G722:G761" si="100">IF($E722="","",$F721*$F$16/$B$12)</f>
        <v/>
      </c>
      <c r="H722" s="42" t="str">
        <f t="shared" ref="H722:H761" si="101">IF($E722="","",$F721*$B$19/$B$12)</f>
        <v/>
      </c>
      <c r="I722" s="42" t="str">
        <f t="shared" si="97"/>
        <v/>
      </c>
      <c r="J722" s="41" t="str">
        <f t="shared" ref="J722:J761" si="102">IF($E722="","",IF($L722=0,$F721*$F$16/$B$12,F721*$F$16/$B$12+$B$405))</f>
        <v/>
      </c>
      <c r="K722" s="41" t="str">
        <f t="shared" si="98"/>
        <v/>
      </c>
      <c r="L722" s="23">
        <f t="shared" ref="L722:L761" si="103">IF(E722=$F$15,1,0+L721)</f>
        <v>1</v>
      </c>
      <c r="M722" s="41">
        <f>SUM(G$401:G722)-SUM(H$401:H722)</f>
        <v>4016.6666666664096</v>
      </c>
      <c r="N722" s="23"/>
      <c r="O722" s="23"/>
      <c r="P722" s="23"/>
      <c r="Q722" s="23"/>
    </row>
    <row r="723" spans="4:17" hidden="1" x14ac:dyDescent="0.25">
      <c r="D723" s="41" t="str">
        <f t="shared" si="99"/>
        <v/>
      </c>
      <c r="E723" s="23" t="str">
        <f t="shared" ref="E723:E761" si="104">IF(E722="","",IF(E722+1&lt;=$B$10,E722+1,""))</f>
        <v/>
      </c>
      <c r="F723" s="41" t="str">
        <f t="shared" ref="F723:F761" si="105">IF(E723="","",F722-I723)</f>
        <v/>
      </c>
      <c r="G723" s="42" t="str">
        <f t="shared" si="100"/>
        <v/>
      </c>
      <c r="H723" s="42" t="str">
        <f t="shared" si="101"/>
        <v/>
      </c>
      <c r="I723" s="42" t="str">
        <f t="shared" ref="I723:I761" si="106">IF(E723="","",J723-G723)</f>
        <v/>
      </c>
      <c r="J723" s="41" t="str">
        <f t="shared" si="102"/>
        <v/>
      </c>
      <c r="K723" s="41" t="str">
        <f t="shared" ref="K723:K761" si="107">IF($E723="","",IF($L723=0,$F722*$B$19/$B$12,G722*$B$19/$B$12+$B$405))</f>
        <v/>
      </c>
      <c r="L723" s="23">
        <f t="shared" si="103"/>
        <v>1</v>
      </c>
      <c r="M723" s="41">
        <f>SUM(G$401:G723)-SUM(H$401:H723)</f>
        <v>4016.6666666664096</v>
      </c>
      <c r="N723" s="23"/>
      <c r="O723" s="23"/>
      <c r="P723" s="23"/>
      <c r="Q723" s="23"/>
    </row>
    <row r="724" spans="4:17" hidden="1" x14ac:dyDescent="0.25">
      <c r="D724" s="41" t="str">
        <f t="shared" si="99"/>
        <v/>
      </c>
      <c r="E724" s="23" t="str">
        <f t="shared" si="104"/>
        <v/>
      </c>
      <c r="F724" s="41" t="str">
        <f t="shared" si="105"/>
        <v/>
      </c>
      <c r="G724" s="42" t="str">
        <f t="shared" si="100"/>
        <v/>
      </c>
      <c r="H724" s="42" t="str">
        <f t="shared" si="101"/>
        <v/>
      </c>
      <c r="I724" s="42" t="str">
        <f t="shared" si="106"/>
        <v/>
      </c>
      <c r="J724" s="41" t="str">
        <f t="shared" si="102"/>
        <v/>
      </c>
      <c r="K724" s="41" t="str">
        <f t="shared" si="107"/>
        <v/>
      </c>
      <c r="L724" s="23">
        <f t="shared" si="103"/>
        <v>1</v>
      </c>
      <c r="M724" s="41">
        <f>SUM(G$401:G724)-SUM(H$401:H724)</f>
        <v>4016.6666666664096</v>
      </c>
      <c r="N724" s="23"/>
      <c r="O724" s="23"/>
      <c r="P724" s="23"/>
      <c r="Q724" s="23"/>
    </row>
    <row r="725" spans="4:17" hidden="1" x14ac:dyDescent="0.25">
      <c r="D725" s="41" t="str">
        <f t="shared" si="99"/>
        <v/>
      </c>
      <c r="E725" s="23" t="str">
        <f t="shared" si="104"/>
        <v/>
      </c>
      <c r="F725" s="41" t="str">
        <f t="shared" si="105"/>
        <v/>
      </c>
      <c r="G725" s="42" t="str">
        <f t="shared" si="100"/>
        <v/>
      </c>
      <c r="H725" s="42" t="str">
        <f t="shared" si="101"/>
        <v/>
      </c>
      <c r="I725" s="42" t="str">
        <f t="shared" si="106"/>
        <v/>
      </c>
      <c r="J725" s="41" t="str">
        <f t="shared" si="102"/>
        <v/>
      </c>
      <c r="K725" s="41" t="str">
        <f t="shared" si="107"/>
        <v/>
      </c>
      <c r="L725" s="23">
        <f t="shared" si="103"/>
        <v>1</v>
      </c>
      <c r="M725" s="41">
        <f>SUM(G$401:G725)-SUM(H$401:H725)</f>
        <v>4016.6666666664096</v>
      </c>
      <c r="N725" s="23"/>
      <c r="O725" s="23"/>
      <c r="P725" s="23"/>
      <c r="Q725" s="23"/>
    </row>
    <row r="726" spans="4:17" hidden="1" x14ac:dyDescent="0.25">
      <c r="D726" s="41" t="str">
        <f t="shared" si="99"/>
        <v/>
      </c>
      <c r="E726" s="23" t="str">
        <f t="shared" si="104"/>
        <v/>
      </c>
      <c r="F726" s="41" t="str">
        <f t="shared" si="105"/>
        <v/>
      </c>
      <c r="G726" s="42" t="str">
        <f t="shared" si="100"/>
        <v/>
      </c>
      <c r="H726" s="42" t="str">
        <f t="shared" si="101"/>
        <v/>
      </c>
      <c r="I726" s="42" t="str">
        <f t="shared" si="106"/>
        <v/>
      </c>
      <c r="J726" s="41" t="str">
        <f t="shared" si="102"/>
        <v/>
      </c>
      <c r="K726" s="41" t="str">
        <f t="shared" si="107"/>
        <v/>
      </c>
      <c r="L726" s="23">
        <f t="shared" si="103"/>
        <v>1</v>
      </c>
      <c r="M726" s="41">
        <f>SUM(G$401:G726)-SUM(H$401:H726)</f>
        <v>4016.6666666664096</v>
      </c>
      <c r="N726" s="23"/>
      <c r="O726" s="23"/>
      <c r="P726" s="23"/>
      <c r="Q726" s="23"/>
    </row>
    <row r="727" spans="4:17" hidden="1" x14ac:dyDescent="0.25">
      <c r="D727" s="41" t="str">
        <f t="shared" si="99"/>
        <v/>
      </c>
      <c r="E727" s="23" t="str">
        <f t="shared" si="104"/>
        <v/>
      </c>
      <c r="F727" s="41" t="str">
        <f t="shared" si="105"/>
        <v/>
      </c>
      <c r="G727" s="42" t="str">
        <f t="shared" si="100"/>
        <v/>
      </c>
      <c r="H727" s="42" t="str">
        <f t="shared" si="101"/>
        <v/>
      </c>
      <c r="I727" s="42" t="str">
        <f t="shared" si="106"/>
        <v/>
      </c>
      <c r="J727" s="41" t="str">
        <f t="shared" si="102"/>
        <v/>
      </c>
      <c r="K727" s="41" t="str">
        <f t="shared" si="107"/>
        <v/>
      </c>
      <c r="L727" s="23">
        <f t="shared" si="103"/>
        <v>1</v>
      </c>
      <c r="M727" s="41">
        <f>SUM(G$401:G727)-SUM(H$401:H727)</f>
        <v>4016.6666666664096</v>
      </c>
      <c r="N727" s="23"/>
      <c r="O727" s="23"/>
      <c r="P727" s="23"/>
      <c r="Q727" s="23"/>
    </row>
    <row r="728" spans="4:17" hidden="1" x14ac:dyDescent="0.25">
      <c r="D728" s="41" t="str">
        <f t="shared" si="99"/>
        <v/>
      </c>
      <c r="E728" s="23" t="str">
        <f t="shared" si="104"/>
        <v/>
      </c>
      <c r="F728" s="41" t="str">
        <f t="shared" si="105"/>
        <v/>
      </c>
      <c r="G728" s="42" t="str">
        <f t="shared" si="100"/>
        <v/>
      </c>
      <c r="H728" s="42" t="str">
        <f t="shared" si="101"/>
        <v/>
      </c>
      <c r="I728" s="42" t="str">
        <f t="shared" si="106"/>
        <v/>
      </c>
      <c r="J728" s="41" t="str">
        <f t="shared" si="102"/>
        <v/>
      </c>
      <c r="K728" s="41" t="str">
        <f t="shared" si="107"/>
        <v/>
      </c>
      <c r="L728" s="23">
        <f t="shared" si="103"/>
        <v>1</v>
      </c>
      <c r="M728" s="41">
        <f>SUM(G$401:G728)-SUM(H$401:H728)</f>
        <v>4016.6666666664096</v>
      </c>
      <c r="N728" s="23"/>
      <c r="O728" s="23"/>
      <c r="P728" s="23"/>
      <c r="Q728" s="23"/>
    </row>
    <row r="729" spans="4:17" hidden="1" x14ac:dyDescent="0.25">
      <c r="D729" s="41" t="str">
        <f t="shared" si="99"/>
        <v/>
      </c>
      <c r="E729" s="23" t="str">
        <f t="shared" si="104"/>
        <v/>
      </c>
      <c r="F729" s="41" t="str">
        <f t="shared" si="105"/>
        <v/>
      </c>
      <c r="G729" s="42" t="str">
        <f t="shared" si="100"/>
        <v/>
      </c>
      <c r="H729" s="42" t="str">
        <f t="shared" si="101"/>
        <v/>
      </c>
      <c r="I729" s="42" t="str">
        <f t="shared" si="106"/>
        <v/>
      </c>
      <c r="J729" s="41" t="str">
        <f t="shared" si="102"/>
        <v/>
      </c>
      <c r="K729" s="41" t="str">
        <f t="shared" si="107"/>
        <v/>
      </c>
      <c r="L729" s="23">
        <f t="shared" si="103"/>
        <v>1</v>
      </c>
      <c r="M729" s="41">
        <f>SUM(G$401:G729)-SUM(H$401:H729)</f>
        <v>4016.6666666664096</v>
      </c>
      <c r="N729" s="23"/>
      <c r="O729" s="23"/>
      <c r="P729" s="23"/>
      <c r="Q729" s="23"/>
    </row>
    <row r="730" spans="4:17" hidden="1" x14ac:dyDescent="0.25">
      <c r="D730" s="41" t="str">
        <f t="shared" si="99"/>
        <v/>
      </c>
      <c r="E730" s="23" t="str">
        <f t="shared" si="104"/>
        <v/>
      </c>
      <c r="F730" s="41" t="str">
        <f t="shared" si="105"/>
        <v/>
      </c>
      <c r="G730" s="42" t="str">
        <f t="shared" si="100"/>
        <v/>
      </c>
      <c r="H730" s="42" t="str">
        <f t="shared" si="101"/>
        <v/>
      </c>
      <c r="I730" s="42" t="str">
        <f t="shared" si="106"/>
        <v/>
      </c>
      <c r="J730" s="41" t="str">
        <f t="shared" si="102"/>
        <v/>
      </c>
      <c r="K730" s="41" t="str">
        <f t="shared" si="107"/>
        <v/>
      </c>
      <c r="L730" s="23">
        <f t="shared" si="103"/>
        <v>1</v>
      </c>
      <c r="M730" s="41">
        <f>SUM(G$401:G730)-SUM(H$401:H730)</f>
        <v>4016.6666666664096</v>
      </c>
      <c r="N730" s="23"/>
      <c r="O730" s="23"/>
      <c r="P730" s="23"/>
      <c r="Q730" s="23"/>
    </row>
    <row r="731" spans="4:17" hidden="1" x14ac:dyDescent="0.25">
      <c r="D731" s="41" t="str">
        <f t="shared" si="99"/>
        <v/>
      </c>
      <c r="E731" s="23" t="str">
        <f t="shared" si="104"/>
        <v/>
      </c>
      <c r="F731" s="41" t="str">
        <f t="shared" si="105"/>
        <v/>
      </c>
      <c r="G731" s="42" t="str">
        <f t="shared" si="100"/>
        <v/>
      </c>
      <c r="H731" s="42" t="str">
        <f t="shared" si="101"/>
        <v/>
      </c>
      <c r="I731" s="42" t="str">
        <f t="shared" si="106"/>
        <v/>
      </c>
      <c r="J731" s="41" t="str">
        <f t="shared" si="102"/>
        <v/>
      </c>
      <c r="K731" s="41" t="str">
        <f t="shared" si="107"/>
        <v/>
      </c>
      <c r="L731" s="23">
        <f t="shared" si="103"/>
        <v>1</v>
      </c>
      <c r="M731" s="41">
        <f>SUM(G$401:G731)-SUM(H$401:H731)</f>
        <v>4016.6666666664096</v>
      </c>
      <c r="N731" s="23"/>
      <c r="O731" s="23"/>
      <c r="P731" s="23"/>
      <c r="Q731" s="23"/>
    </row>
    <row r="732" spans="4:17" hidden="1" x14ac:dyDescent="0.25">
      <c r="D732" s="41" t="str">
        <f t="shared" si="99"/>
        <v/>
      </c>
      <c r="E732" s="23" t="str">
        <f t="shared" si="104"/>
        <v/>
      </c>
      <c r="F732" s="41" t="str">
        <f t="shared" si="105"/>
        <v/>
      </c>
      <c r="G732" s="42" t="str">
        <f t="shared" si="100"/>
        <v/>
      </c>
      <c r="H732" s="42" t="str">
        <f t="shared" si="101"/>
        <v/>
      </c>
      <c r="I732" s="42" t="str">
        <f t="shared" si="106"/>
        <v/>
      </c>
      <c r="J732" s="41" t="str">
        <f t="shared" si="102"/>
        <v/>
      </c>
      <c r="K732" s="41" t="str">
        <f t="shared" si="107"/>
        <v/>
      </c>
      <c r="L732" s="23">
        <f t="shared" si="103"/>
        <v>1</v>
      </c>
      <c r="M732" s="41">
        <f>SUM(G$401:G732)-SUM(H$401:H732)</f>
        <v>4016.6666666664096</v>
      </c>
      <c r="N732" s="23"/>
      <c r="O732" s="23"/>
      <c r="P732" s="23"/>
      <c r="Q732" s="23"/>
    </row>
    <row r="733" spans="4:17" hidden="1" x14ac:dyDescent="0.25">
      <c r="D733" s="41" t="str">
        <f t="shared" si="99"/>
        <v/>
      </c>
      <c r="E733" s="23" t="str">
        <f t="shared" si="104"/>
        <v/>
      </c>
      <c r="F733" s="41" t="str">
        <f t="shared" si="105"/>
        <v/>
      </c>
      <c r="G733" s="42" t="str">
        <f t="shared" si="100"/>
        <v/>
      </c>
      <c r="H733" s="42" t="str">
        <f t="shared" si="101"/>
        <v/>
      </c>
      <c r="I733" s="42" t="str">
        <f t="shared" si="106"/>
        <v/>
      </c>
      <c r="J733" s="41" t="str">
        <f t="shared" si="102"/>
        <v/>
      </c>
      <c r="K733" s="41" t="str">
        <f t="shared" si="107"/>
        <v/>
      </c>
      <c r="L733" s="23">
        <f t="shared" si="103"/>
        <v>1</v>
      </c>
      <c r="M733" s="41">
        <f>SUM(G$401:G733)-SUM(H$401:H733)</f>
        <v>4016.6666666664096</v>
      </c>
      <c r="N733" s="23"/>
      <c r="O733" s="23"/>
      <c r="P733" s="23"/>
      <c r="Q733" s="23"/>
    </row>
    <row r="734" spans="4:17" hidden="1" x14ac:dyDescent="0.25">
      <c r="D734" s="41" t="str">
        <f t="shared" si="99"/>
        <v/>
      </c>
      <c r="E734" s="23" t="str">
        <f t="shared" si="104"/>
        <v/>
      </c>
      <c r="F734" s="41" t="str">
        <f t="shared" si="105"/>
        <v/>
      </c>
      <c r="G734" s="42" t="str">
        <f t="shared" si="100"/>
        <v/>
      </c>
      <c r="H734" s="42" t="str">
        <f t="shared" si="101"/>
        <v/>
      </c>
      <c r="I734" s="42" t="str">
        <f t="shared" si="106"/>
        <v/>
      </c>
      <c r="J734" s="41" t="str">
        <f t="shared" si="102"/>
        <v/>
      </c>
      <c r="K734" s="41" t="str">
        <f t="shared" si="107"/>
        <v/>
      </c>
      <c r="L734" s="23">
        <f t="shared" si="103"/>
        <v>1</v>
      </c>
      <c r="M734" s="41">
        <f>SUM(G$401:G734)-SUM(H$401:H734)</f>
        <v>4016.6666666664096</v>
      </c>
      <c r="N734" s="23"/>
      <c r="O734" s="23"/>
      <c r="P734" s="23"/>
      <c r="Q734" s="23"/>
    </row>
    <row r="735" spans="4:17" hidden="1" x14ac:dyDescent="0.25">
      <c r="D735" s="41" t="str">
        <f t="shared" si="99"/>
        <v/>
      </c>
      <c r="E735" s="23" t="str">
        <f t="shared" si="104"/>
        <v/>
      </c>
      <c r="F735" s="41" t="str">
        <f t="shared" si="105"/>
        <v/>
      </c>
      <c r="G735" s="42" t="str">
        <f t="shared" si="100"/>
        <v/>
      </c>
      <c r="H735" s="42" t="str">
        <f t="shared" si="101"/>
        <v/>
      </c>
      <c r="I735" s="42" t="str">
        <f t="shared" si="106"/>
        <v/>
      </c>
      <c r="J735" s="41" t="str">
        <f t="shared" si="102"/>
        <v/>
      </c>
      <c r="K735" s="41" t="str">
        <f t="shared" si="107"/>
        <v/>
      </c>
      <c r="L735" s="23">
        <f t="shared" si="103"/>
        <v>1</v>
      </c>
      <c r="M735" s="41">
        <f>SUM(G$401:G735)-SUM(H$401:H735)</f>
        <v>4016.6666666664096</v>
      </c>
      <c r="N735" s="23"/>
      <c r="O735" s="23"/>
      <c r="P735" s="23"/>
      <c r="Q735" s="23"/>
    </row>
    <row r="736" spans="4:17" hidden="1" x14ac:dyDescent="0.25">
      <c r="D736" s="41" t="str">
        <f t="shared" si="99"/>
        <v/>
      </c>
      <c r="E736" s="23" t="str">
        <f t="shared" si="104"/>
        <v/>
      </c>
      <c r="F736" s="41" t="str">
        <f t="shared" si="105"/>
        <v/>
      </c>
      <c r="G736" s="42" t="str">
        <f t="shared" si="100"/>
        <v/>
      </c>
      <c r="H736" s="42" t="str">
        <f t="shared" si="101"/>
        <v/>
      </c>
      <c r="I736" s="42" t="str">
        <f t="shared" si="106"/>
        <v/>
      </c>
      <c r="J736" s="41" t="str">
        <f t="shared" si="102"/>
        <v/>
      </c>
      <c r="K736" s="41" t="str">
        <f t="shared" si="107"/>
        <v/>
      </c>
      <c r="L736" s="23">
        <f t="shared" si="103"/>
        <v>1</v>
      </c>
      <c r="M736" s="41">
        <f>SUM(G$401:G736)-SUM(H$401:H736)</f>
        <v>4016.6666666664096</v>
      </c>
      <c r="N736" s="23"/>
      <c r="O736" s="23"/>
      <c r="P736" s="23"/>
      <c r="Q736" s="23"/>
    </row>
    <row r="737" spans="4:17" hidden="1" x14ac:dyDescent="0.25">
      <c r="D737" s="41" t="str">
        <f t="shared" si="99"/>
        <v/>
      </c>
      <c r="E737" s="23" t="str">
        <f t="shared" si="104"/>
        <v/>
      </c>
      <c r="F737" s="41" t="str">
        <f t="shared" si="105"/>
        <v/>
      </c>
      <c r="G737" s="42" t="str">
        <f t="shared" si="100"/>
        <v/>
      </c>
      <c r="H737" s="42" t="str">
        <f t="shared" si="101"/>
        <v/>
      </c>
      <c r="I737" s="42" t="str">
        <f t="shared" si="106"/>
        <v/>
      </c>
      <c r="J737" s="41" t="str">
        <f t="shared" si="102"/>
        <v/>
      </c>
      <c r="K737" s="41" t="str">
        <f t="shared" si="107"/>
        <v/>
      </c>
      <c r="L737" s="23">
        <f t="shared" si="103"/>
        <v>1</v>
      </c>
      <c r="M737" s="41">
        <f>SUM(G$401:G737)-SUM(H$401:H737)</f>
        <v>4016.6666666664096</v>
      </c>
      <c r="N737" s="23"/>
      <c r="O737" s="23"/>
      <c r="P737" s="23"/>
      <c r="Q737" s="23"/>
    </row>
    <row r="738" spans="4:17" hidden="1" x14ac:dyDescent="0.25">
      <c r="D738" s="41" t="str">
        <f t="shared" si="99"/>
        <v/>
      </c>
      <c r="E738" s="23" t="str">
        <f t="shared" si="104"/>
        <v/>
      </c>
      <c r="F738" s="41" t="str">
        <f t="shared" si="105"/>
        <v/>
      </c>
      <c r="G738" s="42" t="str">
        <f t="shared" si="100"/>
        <v/>
      </c>
      <c r="H738" s="42" t="str">
        <f t="shared" si="101"/>
        <v/>
      </c>
      <c r="I738" s="42" t="str">
        <f t="shared" si="106"/>
        <v/>
      </c>
      <c r="J738" s="41" t="str">
        <f t="shared" si="102"/>
        <v/>
      </c>
      <c r="K738" s="41" t="str">
        <f t="shared" si="107"/>
        <v/>
      </c>
      <c r="L738" s="23">
        <f t="shared" si="103"/>
        <v>1</v>
      </c>
      <c r="M738" s="41">
        <f>SUM(G$401:G738)-SUM(H$401:H738)</f>
        <v>4016.6666666664096</v>
      </c>
      <c r="N738" s="23"/>
      <c r="O738" s="23"/>
      <c r="P738" s="23"/>
      <c r="Q738" s="23"/>
    </row>
    <row r="739" spans="4:17" hidden="1" x14ac:dyDescent="0.25">
      <c r="D739" s="41" t="str">
        <f t="shared" si="99"/>
        <v/>
      </c>
      <c r="E739" s="23" t="str">
        <f t="shared" si="104"/>
        <v/>
      </c>
      <c r="F739" s="41" t="str">
        <f t="shared" si="105"/>
        <v/>
      </c>
      <c r="G739" s="42" t="str">
        <f t="shared" si="100"/>
        <v/>
      </c>
      <c r="H739" s="42" t="str">
        <f t="shared" si="101"/>
        <v/>
      </c>
      <c r="I739" s="42" t="str">
        <f t="shared" si="106"/>
        <v/>
      </c>
      <c r="J739" s="41" t="str">
        <f t="shared" si="102"/>
        <v/>
      </c>
      <c r="K739" s="41" t="str">
        <f t="shared" si="107"/>
        <v/>
      </c>
      <c r="L739" s="23">
        <f t="shared" si="103"/>
        <v>1</v>
      </c>
      <c r="M739" s="41">
        <f>SUM(G$401:G739)-SUM(H$401:H739)</f>
        <v>4016.6666666664096</v>
      </c>
      <c r="N739" s="23"/>
      <c r="O739" s="23"/>
      <c r="P739" s="23"/>
      <c r="Q739" s="23"/>
    </row>
    <row r="740" spans="4:17" hidden="1" x14ac:dyDescent="0.25">
      <c r="D740" s="41" t="str">
        <f t="shared" si="99"/>
        <v/>
      </c>
      <c r="E740" s="23" t="str">
        <f t="shared" si="104"/>
        <v/>
      </c>
      <c r="F740" s="41" t="str">
        <f t="shared" si="105"/>
        <v/>
      </c>
      <c r="G740" s="42" t="str">
        <f t="shared" si="100"/>
        <v/>
      </c>
      <c r="H740" s="42" t="str">
        <f t="shared" si="101"/>
        <v/>
      </c>
      <c r="I740" s="42" t="str">
        <f t="shared" si="106"/>
        <v/>
      </c>
      <c r="J740" s="41" t="str">
        <f t="shared" si="102"/>
        <v/>
      </c>
      <c r="K740" s="41" t="str">
        <f t="shared" si="107"/>
        <v/>
      </c>
      <c r="L740" s="23">
        <f t="shared" si="103"/>
        <v>1</v>
      </c>
      <c r="M740" s="41">
        <f>SUM(G$401:G740)-SUM(H$401:H740)</f>
        <v>4016.6666666664096</v>
      </c>
      <c r="N740" s="23"/>
      <c r="O740" s="23"/>
      <c r="P740" s="23"/>
      <c r="Q740" s="23"/>
    </row>
    <row r="741" spans="4:17" hidden="1" x14ac:dyDescent="0.25">
      <c r="D741" s="41" t="str">
        <f t="shared" si="99"/>
        <v/>
      </c>
      <c r="E741" s="23" t="str">
        <f t="shared" si="104"/>
        <v/>
      </c>
      <c r="F741" s="41" t="str">
        <f t="shared" si="105"/>
        <v/>
      </c>
      <c r="G741" s="42" t="str">
        <f t="shared" si="100"/>
        <v/>
      </c>
      <c r="H741" s="42" t="str">
        <f t="shared" si="101"/>
        <v/>
      </c>
      <c r="I741" s="42" t="str">
        <f t="shared" si="106"/>
        <v/>
      </c>
      <c r="J741" s="41" t="str">
        <f t="shared" si="102"/>
        <v/>
      </c>
      <c r="K741" s="41" t="str">
        <f t="shared" si="107"/>
        <v/>
      </c>
      <c r="L741" s="23">
        <f t="shared" si="103"/>
        <v>1</v>
      </c>
      <c r="M741" s="41">
        <f>SUM(G$401:G741)-SUM(H$401:H741)</f>
        <v>4016.6666666664096</v>
      </c>
      <c r="N741" s="23"/>
      <c r="O741" s="23"/>
      <c r="P741" s="23"/>
      <c r="Q741" s="23"/>
    </row>
    <row r="742" spans="4:17" hidden="1" x14ac:dyDescent="0.25">
      <c r="D742" s="41" t="str">
        <f t="shared" si="99"/>
        <v/>
      </c>
      <c r="E742" s="23" t="str">
        <f t="shared" si="104"/>
        <v/>
      </c>
      <c r="F742" s="41" t="str">
        <f t="shared" si="105"/>
        <v/>
      </c>
      <c r="G742" s="42" t="str">
        <f t="shared" si="100"/>
        <v/>
      </c>
      <c r="H742" s="42" t="str">
        <f t="shared" si="101"/>
        <v/>
      </c>
      <c r="I742" s="42" t="str">
        <f t="shared" si="106"/>
        <v/>
      </c>
      <c r="J742" s="41" t="str">
        <f t="shared" si="102"/>
        <v/>
      </c>
      <c r="K742" s="41" t="str">
        <f t="shared" si="107"/>
        <v/>
      </c>
      <c r="L742" s="23">
        <f t="shared" si="103"/>
        <v>1</v>
      </c>
      <c r="M742" s="41">
        <f>SUM(G$401:G742)-SUM(H$401:H742)</f>
        <v>4016.6666666664096</v>
      </c>
      <c r="N742" s="23"/>
      <c r="O742" s="23"/>
      <c r="P742" s="23"/>
      <c r="Q742" s="23"/>
    </row>
    <row r="743" spans="4:17" hidden="1" x14ac:dyDescent="0.25">
      <c r="D743" s="41" t="str">
        <f t="shared" si="99"/>
        <v/>
      </c>
      <c r="E743" s="23" t="str">
        <f t="shared" si="104"/>
        <v/>
      </c>
      <c r="F743" s="41" t="str">
        <f t="shared" si="105"/>
        <v/>
      </c>
      <c r="G743" s="42" t="str">
        <f t="shared" si="100"/>
        <v/>
      </c>
      <c r="H743" s="42" t="str">
        <f t="shared" si="101"/>
        <v/>
      </c>
      <c r="I743" s="42" t="str">
        <f t="shared" si="106"/>
        <v/>
      </c>
      <c r="J743" s="41" t="str">
        <f t="shared" si="102"/>
        <v/>
      </c>
      <c r="K743" s="41" t="str">
        <f t="shared" si="107"/>
        <v/>
      </c>
      <c r="L743" s="23">
        <f t="shared" si="103"/>
        <v>1</v>
      </c>
      <c r="M743" s="41">
        <f>SUM(G$401:G743)-SUM(H$401:H743)</f>
        <v>4016.6666666664096</v>
      </c>
      <c r="N743" s="23"/>
      <c r="O743" s="23"/>
      <c r="P743" s="23"/>
      <c r="Q743" s="23"/>
    </row>
    <row r="744" spans="4:17" hidden="1" x14ac:dyDescent="0.25">
      <c r="D744" s="41" t="str">
        <f t="shared" si="99"/>
        <v/>
      </c>
      <c r="E744" s="23" t="str">
        <f t="shared" si="104"/>
        <v/>
      </c>
      <c r="F744" s="41" t="str">
        <f t="shared" si="105"/>
        <v/>
      </c>
      <c r="G744" s="42" t="str">
        <f t="shared" si="100"/>
        <v/>
      </c>
      <c r="H744" s="42" t="str">
        <f t="shared" si="101"/>
        <v/>
      </c>
      <c r="I744" s="42" t="str">
        <f t="shared" si="106"/>
        <v/>
      </c>
      <c r="J744" s="41" t="str">
        <f t="shared" si="102"/>
        <v/>
      </c>
      <c r="K744" s="41" t="str">
        <f t="shared" si="107"/>
        <v/>
      </c>
      <c r="L744" s="23">
        <f t="shared" si="103"/>
        <v>1</v>
      </c>
      <c r="M744" s="41">
        <f>SUM(G$401:G744)-SUM(H$401:H744)</f>
        <v>4016.6666666664096</v>
      </c>
      <c r="N744" s="23"/>
      <c r="O744" s="23"/>
      <c r="P744" s="23"/>
      <c r="Q744" s="23"/>
    </row>
    <row r="745" spans="4:17" hidden="1" x14ac:dyDescent="0.25">
      <c r="D745" s="41" t="str">
        <f t="shared" si="99"/>
        <v/>
      </c>
      <c r="E745" s="23" t="str">
        <f t="shared" si="104"/>
        <v/>
      </c>
      <c r="F745" s="41" t="str">
        <f t="shared" si="105"/>
        <v/>
      </c>
      <c r="G745" s="42" t="str">
        <f t="shared" si="100"/>
        <v/>
      </c>
      <c r="H745" s="42" t="str">
        <f t="shared" si="101"/>
        <v/>
      </c>
      <c r="I745" s="42" t="str">
        <f t="shared" si="106"/>
        <v/>
      </c>
      <c r="J745" s="41" t="str">
        <f t="shared" si="102"/>
        <v/>
      </c>
      <c r="K745" s="41" t="str">
        <f t="shared" si="107"/>
        <v/>
      </c>
      <c r="L745" s="23">
        <f t="shared" si="103"/>
        <v>1</v>
      </c>
      <c r="M745" s="41">
        <f>SUM(G$401:G745)-SUM(H$401:H745)</f>
        <v>4016.6666666664096</v>
      </c>
      <c r="N745" s="23"/>
      <c r="O745" s="23"/>
      <c r="P745" s="23"/>
      <c r="Q745" s="23"/>
    </row>
    <row r="746" spans="4:17" hidden="1" x14ac:dyDescent="0.25">
      <c r="D746" s="41" t="str">
        <f t="shared" si="99"/>
        <v/>
      </c>
      <c r="E746" s="23" t="str">
        <f t="shared" si="104"/>
        <v/>
      </c>
      <c r="F746" s="41" t="str">
        <f t="shared" si="105"/>
        <v/>
      </c>
      <c r="G746" s="42" t="str">
        <f t="shared" si="100"/>
        <v/>
      </c>
      <c r="H746" s="42" t="str">
        <f t="shared" si="101"/>
        <v/>
      </c>
      <c r="I746" s="42" t="str">
        <f t="shared" si="106"/>
        <v/>
      </c>
      <c r="J746" s="41" t="str">
        <f t="shared" si="102"/>
        <v/>
      </c>
      <c r="K746" s="41" t="str">
        <f t="shared" si="107"/>
        <v/>
      </c>
      <c r="L746" s="23">
        <f t="shared" si="103"/>
        <v>1</v>
      </c>
      <c r="M746" s="41">
        <f>SUM(G$401:G746)-SUM(H$401:H746)</f>
        <v>4016.6666666664096</v>
      </c>
      <c r="N746" s="23"/>
      <c r="O746" s="23"/>
      <c r="P746" s="23"/>
      <c r="Q746" s="23"/>
    </row>
    <row r="747" spans="4:17" hidden="1" x14ac:dyDescent="0.25">
      <c r="D747" s="41" t="str">
        <f t="shared" si="99"/>
        <v/>
      </c>
      <c r="E747" s="23" t="str">
        <f t="shared" si="104"/>
        <v/>
      </c>
      <c r="F747" s="41" t="str">
        <f t="shared" si="105"/>
        <v/>
      </c>
      <c r="G747" s="42" t="str">
        <f t="shared" si="100"/>
        <v/>
      </c>
      <c r="H747" s="42" t="str">
        <f t="shared" si="101"/>
        <v/>
      </c>
      <c r="I747" s="42" t="str">
        <f t="shared" si="106"/>
        <v/>
      </c>
      <c r="J747" s="41" t="str">
        <f t="shared" si="102"/>
        <v/>
      </c>
      <c r="K747" s="41" t="str">
        <f t="shared" si="107"/>
        <v/>
      </c>
      <c r="L747" s="23">
        <f t="shared" si="103"/>
        <v>1</v>
      </c>
      <c r="M747" s="41">
        <f>SUM(G$401:G747)-SUM(H$401:H747)</f>
        <v>4016.6666666664096</v>
      </c>
      <c r="N747" s="23"/>
      <c r="O747" s="23"/>
      <c r="P747" s="23"/>
      <c r="Q747" s="23"/>
    </row>
    <row r="748" spans="4:17" hidden="1" x14ac:dyDescent="0.25">
      <c r="D748" s="41" t="str">
        <f t="shared" si="99"/>
        <v/>
      </c>
      <c r="E748" s="23" t="str">
        <f t="shared" si="104"/>
        <v/>
      </c>
      <c r="F748" s="41" t="str">
        <f t="shared" si="105"/>
        <v/>
      </c>
      <c r="G748" s="42" t="str">
        <f t="shared" si="100"/>
        <v/>
      </c>
      <c r="H748" s="42" t="str">
        <f t="shared" si="101"/>
        <v/>
      </c>
      <c r="I748" s="42" t="str">
        <f t="shared" si="106"/>
        <v/>
      </c>
      <c r="J748" s="41" t="str">
        <f t="shared" si="102"/>
        <v/>
      </c>
      <c r="K748" s="41" t="str">
        <f t="shared" si="107"/>
        <v/>
      </c>
      <c r="L748" s="23">
        <f t="shared" si="103"/>
        <v>1</v>
      </c>
      <c r="M748" s="41">
        <f>SUM(G$401:G748)-SUM(H$401:H748)</f>
        <v>4016.6666666664096</v>
      </c>
      <c r="N748" s="23"/>
      <c r="O748" s="23"/>
      <c r="P748" s="23"/>
      <c r="Q748" s="23"/>
    </row>
    <row r="749" spans="4:17" hidden="1" x14ac:dyDescent="0.25">
      <c r="D749" s="41" t="str">
        <f t="shared" si="99"/>
        <v/>
      </c>
      <c r="E749" s="23" t="str">
        <f t="shared" si="104"/>
        <v/>
      </c>
      <c r="F749" s="41" t="str">
        <f t="shared" si="105"/>
        <v/>
      </c>
      <c r="G749" s="42" t="str">
        <f t="shared" si="100"/>
        <v/>
      </c>
      <c r="H749" s="42" t="str">
        <f t="shared" si="101"/>
        <v/>
      </c>
      <c r="I749" s="42" t="str">
        <f t="shared" si="106"/>
        <v/>
      </c>
      <c r="J749" s="41" t="str">
        <f t="shared" si="102"/>
        <v/>
      </c>
      <c r="K749" s="41" t="str">
        <f t="shared" si="107"/>
        <v/>
      </c>
      <c r="L749" s="23">
        <f t="shared" si="103"/>
        <v>1</v>
      </c>
      <c r="M749" s="41">
        <f>SUM(G$401:G749)-SUM(H$401:H749)</f>
        <v>4016.6666666664096</v>
      </c>
      <c r="N749" s="23"/>
      <c r="O749" s="23"/>
      <c r="P749" s="23"/>
      <c r="Q749" s="23"/>
    </row>
    <row r="750" spans="4:17" hidden="1" x14ac:dyDescent="0.25">
      <c r="D750" s="41" t="str">
        <f t="shared" si="99"/>
        <v/>
      </c>
      <c r="E750" s="23" t="str">
        <f t="shared" si="104"/>
        <v/>
      </c>
      <c r="F750" s="41" t="str">
        <f t="shared" si="105"/>
        <v/>
      </c>
      <c r="G750" s="42" t="str">
        <f t="shared" si="100"/>
        <v/>
      </c>
      <c r="H750" s="42" t="str">
        <f t="shared" si="101"/>
        <v/>
      </c>
      <c r="I750" s="42" t="str">
        <f t="shared" si="106"/>
        <v/>
      </c>
      <c r="J750" s="41" t="str">
        <f t="shared" si="102"/>
        <v/>
      </c>
      <c r="K750" s="41" t="str">
        <f t="shared" si="107"/>
        <v/>
      </c>
      <c r="L750" s="23">
        <f t="shared" si="103"/>
        <v>1</v>
      </c>
      <c r="M750" s="41">
        <f>SUM(G$401:G750)-SUM(H$401:H750)</f>
        <v>4016.6666666664096</v>
      </c>
      <c r="N750" s="23"/>
      <c r="O750" s="23"/>
      <c r="P750" s="23"/>
      <c r="Q750" s="23"/>
    </row>
    <row r="751" spans="4:17" hidden="1" x14ac:dyDescent="0.25">
      <c r="D751" s="41" t="str">
        <f t="shared" si="99"/>
        <v/>
      </c>
      <c r="E751" s="23" t="str">
        <f t="shared" si="104"/>
        <v/>
      </c>
      <c r="F751" s="41" t="str">
        <f t="shared" si="105"/>
        <v/>
      </c>
      <c r="G751" s="42" t="str">
        <f t="shared" si="100"/>
        <v/>
      </c>
      <c r="H751" s="42" t="str">
        <f t="shared" si="101"/>
        <v/>
      </c>
      <c r="I751" s="42" t="str">
        <f t="shared" si="106"/>
        <v/>
      </c>
      <c r="J751" s="41" t="str">
        <f t="shared" si="102"/>
        <v/>
      </c>
      <c r="K751" s="41" t="str">
        <f t="shared" si="107"/>
        <v/>
      </c>
      <c r="L751" s="23">
        <f t="shared" si="103"/>
        <v>1</v>
      </c>
      <c r="M751" s="41">
        <f>SUM(G$401:G751)-SUM(H$401:H751)</f>
        <v>4016.6666666664096</v>
      </c>
      <c r="N751" s="23"/>
      <c r="O751" s="23"/>
      <c r="P751" s="23"/>
      <c r="Q751" s="23"/>
    </row>
    <row r="752" spans="4:17" hidden="1" x14ac:dyDescent="0.25">
      <c r="D752" s="41" t="str">
        <f t="shared" si="99"/>
        <v/>
      </c>
      <c r="E752" s="23" t="str">
        <f t="shared" si="104"/>
        <v/>
      </c>
      <c r="F752" s="41" t="str">
        <f t="shared" si="105"/>
        <v/>
      </c>
      <c r="G752" s="42" t="str">
        <f t="shared" si="100"/>
        <v/>
      </c>
      <c r="H752" s="42" t="str">
        <f t="shared" si="101"/>
        <v/>
      </c>
      <c r="I752" s="42" t="str">
        <f t="shared" si="106"/>
        <v/>
      </c>
      <c r="J752" s="41" t="str">
        <f t="shared" si="102"/>
        <v/>
      </c>
      <c r="K752" s="41" t="str">
        <f t="shared" si="107"/>
        <v/>
      </c>
      <c r="L752" s="23">
        <f t="shared" si="103"/>
        <v>1</v>
      </c>
      <c r="M752" s="41">
        <f>SUM(G$401:G752)-SUM(H$401:H752)</f>
        <v>4016.6666666664096</v>
      </c>
      <c r="N752" s="23"/>
      <c r="O752" s="23"/>
      <c r="P752" s="23"/>
      <c r="Q752" s="23"/>
    </row>
    <row r="753" spans="4:17" hidden="1" x14ac:dyDescent="0.25">
      <c r="D753" s="41" t="str">
        <f t="shared" si="99"/>
        <v/>
      </c>
      <c r="E753" s="23" t="str">
        <f t="shared" si="104"/>
        <v/>
      </c>
      <c r="F753" s="41" t="str">
        <f t="shared" si="105"/>
        <v/>
      </c>
      <c r="G753" s="42" t="str">
        <f t="shared" si="100"/>
        <v/>
      </c>
      <c r="H753" s="42" t="str">
        <f t="shared" si="101"/>
        <v/>
      </c>
      <c r="I753" s="42" t="str">
        <f t="shared" si="106"/>
        <v/>
      </c>
      <c r="J753" s="41" t="str">
        <f t="shared" si="102"/>
        <v/>
      </c>
      <c r="K753" s="41" t="str">
        <f t="shared" si="107"/>
        <v/>
      </c>
      <c r="L753" s="23">
        <f t="shared" si="103"/>
        <v>1</v>
      </c>
      <c r="M753" s="41">
        <f>SUM(G$401:G753)-SUM(H$401:H753)</f>
        <v>4016.6666666664096</v>
      </c>
      <c r="N753" s="23"/>
      <c r="O753" s="23"/>
      <c r="P753" s="23"/>
      <c r="Q753" s="23"/>
    </row>
    <row r="754" spans="4:17" hidden="1" x14ac:dyDescent="0.25">
      <c r="D754" s="41" t="str">
        <f t="shared" si="99"/>
        <v/>
      </c>
      <c r="E754" s="23" t="str">
        <f t="shared" si="104"/>
        <v/>
      </c>
      <c r="F754" s="41" t="str">
        <f t="shared" si="105"/>
        <v/>
      </c>
      <c r="G754" s="42" t="str">
        <f t="shared" si="100"/>
        <v/>
      </c>
      <c r="H754" s="42" t="str">
        <f t="shared" si="101"/>
        <v/>
      </c>
      <c r="I754" s="42" t="str">
        <f t="shared" si="106"/>
        <v/>
      </c>
      <c r="J754" s="41" t="str">
        <f t="shared" si="102"/>
        <v/>
      </c>
      <c r="K754" s="41" t="str">
        <f t="shared" si="107"/>
        <v/>
      </c>
      <c r="L754" s="23">
        <f t="shared" si="103"/>
        <v>1</v>
      </c>
      <c r="M754" s="41">
        <f>SUM(G$401:G754)-SUM(H$401:H754)</f>
        <v>4016.6666666664096</v>
      </c>
      <c r="N754" s="23"/>
      <c r="O754" s="23"/>
      <c r="P754" s="23"/>
      <c r="Q754" s="23"/>
    </row>
    <row r="755" spans="4:17" hidden="1" x14ac:dyDescent="0.25">
      <c r="D755" s="41" t="str">
        <f t="shared" si="99"/>
        <v/>
      </c>
      <c r="E755" s="23" t="str">
        <f t="shared" si="104"/>
        <v/>
      </c>
      <c r="F755" s="41" t="str">
        <f t="shared" si="105"/>
        <v/>
      </c>
      <c r="G755" s="42" t="str">
        <f t="shared" si="100"/>
        <v/>
      </c>
      <c r="H755" s="42" t="str">
        <f t="shared" si="101"/>
        <v/>
      </c>
      <c r="I755" s="42" t="str">
        <f t="shared" si="106"/>
        <v/>
      </c>
      <c r="J755" s="41" t="str">
        <f t="shared" si="102"/>
        <v/>
      </c>
      <c r="K755" s="41" t="str">
        <f t="shared" si="107"/>
        <v/>
      </c>
      <c r="L755" s="23">
        <f t="shared" si="103"/>
        <v>1</v>
      </c>
      <c r="M755" s="41">
        <f>SUM(G$401:G755)-SUM(H$401:H755)</f>
        <v>4016.6666666664096</v>
      </c>
      <c r="N755" s="23"/>
      <c r="O755" s="23"/>
      <c r="P755" s="23"/>
      <c r="Q755" s="23"/>
    </row>
    <row r="756" spans="4:17" hidden="1" x14ac:dyDescent="0.25">
      <c r="D756" s="41" t="str">
        <f t="shared" si="99"/>
        <v/>
      </c>
      <c r="E756" s="23" t="str">
        <f t="shared" si="104"/>
        <v/>
      </c>
      <c r="F756" s="41" t="str">
        <f t="shared" si="105"/>
        <v/>
      </c>
      <c r="G756" s="42" t="str">
        <f t="shared" si="100"/>
        <v/>
      </c>
      <c r="H756" s="42" t="str">
        <f t="shared" si="101"/>
        <v/>
      </c>
      <c r="I756" s="42" t="str">
        <f t="shared" si="106"/>
        <v/>
      </c>
      <c r="J756" s="41" t="str">
        <f t="shared" si="102"/>
        <v/>
      </c>
      <c r="K756" s="41" t="str">
        <f t="shared" si="107"/>
        <v/>
      </c>
      <c r="L756" s="23">
        <f t="shared" si="103"/>
        <v>1</v>
      </c>
      <c r="M756" s="41">
        <f>SUM(G$401:G756)-SUM(H$401:H756)</f>
        <v>4016.6666666664096</v>
      </c>
      <c r="N756" s="23"/>
      <c r="O756" s="23"/>
      <c r="P756" s="23"/>
      <c r="Q756" s="23"/>
    </row>
    <row r="757" spans="4:17" hidden="1" x14ac:dyDescent="0.25">
      <c r="D757" s="41" t="str">
        <f t="shared" si="99"/>
        <v/>
      </c>
      <c r="E757" s="23" t="str">
        <f t="shared" si="104"/>
        <v/>
      </c>
      <c r="F757" s="41" t="str">
        <f t="shared" si="105"/>
        <v/>
      </c>
      <c r="G757" s="42" t="str">
        <f t="shared" si="100"/>
        <v/>
      </c>
      <c r="H757" s="42" t="str">
        <f t="shared" si="101"/>
        <v/>
      </c>
      <c r="I757" s="42" t="str">
        <f t="shared" si="106"/>
        <v/>
      </c>
      <c r="J757" s="41" t="str">
        <f t="shared" si="102"/>
        <v/>
      </c>
      <c r="K757" s="41" t="str">
        <f t="shared" si="107"/>
        <v/>
      </c>
      <c r="L757" s="23">
        <f t="shared" si="103"/>
        <v>1</v>
      </c>
      <c r="M757" s="41">
        <f>SUM(G$401:G757)-SUM(H$401:H757)</f>
        <v>4016.6666666664096</v>
      </c>
      <c r="N757" s="23"/>
      <c r="O757" s="23"/>
      <c r="P757" s="23"/>
      <c r="Q757" s="23"/>
    </row>
    <row r="758" spans="4:17" hidden="1" x14ac:dyDescent="0.25">
      <c r="D758" s="41" t="str">
        <f t="shared" si="99"/>
        <v/>
      </c>
      <c r="E758" s="23" t="str">
        <f t="shared" si="104"/>
        <v/>
      </c>
      <c r="F758" s="41" t="str">
        <f t="shared" si="105"/>
        <v/>
      </c>
      <c r="G758" s="42" t="str">
        <f t="shared" si="100"/>
        <v/>
      </c>
      <c r="H758" s="42" t="str">
        <f t="shared" si="101"/>
        <v/>
      </c>
      <c r="I758" s="42" t="str">
        <f t="shared" si="106"/>
        <v/>
      </c>
      <c r="J758" s="41" t="str">
        <f t="shared" si="102"/>
        <v/>
      </c>
      <c r="K758" s="41" t="str">
        <f t="shared" si="107"/>
        <v/>
      </c>
      <c r="L758" s="23">
        <f t="shared" si="103"/>
        <v>1</v>
      </c>
      <c r="M758" s="41">
        <f>SUM(G$401:G758)-SUM(H$401:H758)</f>
        <v>4016.6666666664096</v>
      </c>
      <c r="N758" s="23"/>
      <c r="O758" s="23"/>
      <c r="P758" s="23"/>
      <c r="Q758" s="23"/>
    </row>
    <row r="759" spans="4:17" hidden="1" x14ac:dyDescent="0.25">
      <c r="D759" s="41" t="str">
        <f t="shared" si="99"/>
        <v/>
      </c>
      <c r="E759" s="23" t="str">
        <f t="shared" si="104"/>
        <v/>
      </c>
      <c r="F759" s="41" t="str">
        <f t="shared" si="105"/>
        <v/>
      </c>
      <c r="G759" s="42" t="str">
        <f t="shared" si="100"/>
        <v/>
      </c>
      <c r="H759" s="42" t="str">
        <f t="shared" si="101"/>
        <v/>
      </c>
      <c r="I759" s="42" t="str">
        <f t="shared" si="106"/>
        <v/>
      </c>
      <c r="J759" s="41" t="str">
        <f t="shared" si="102"/>
        <v/>
      </c>
      <c r="K759" s="41" t="str">
        <f t="shared" si="107"/>
        <v/>
      </c>
      <c r="L759" s="23">
        <f t="shared" si="103"/>
        <v>1</v>
      </c>
      <c r="M759" s="41">
        <f>SUM(G$401:G759)-SUM(H$401:H759)</f>
        <v>4016.6666666664096</v>
      </c>
      <c r="N759" s="23"/>
      <c r="O759" s="23"/>
      <c r="P759" s="23"/>
      <c r="Q759" s="23"/>
    </row>
    <row r="760" spans="4:17" hidden="1" x14ac:dyDescent="0.25">
      <c r="D760" s="41" t="str">
        <f t="shared" si="99"/>
        <v/>
      </c>
      <c r="E760" s="23" t="str">
        <f t="shared" si="104"/>
        <v/>
      </c>
      <c r="F760" s="41" t="str">
        <f t="shared" si="105"/>
        <v/>
      </c>
      <c r="G760" s="42" t="str">
        <f t="shared" si="100"/>
        <v/>
      </c>
      <c r="H760" s="42" t="str">
        <f t="shared" si="101"/>
        <v/>
      </c>
      <c r="I760" s="42" t="str">
        <f t="shared" si="106"/>
        <v/>
      </c>
      <c r="J760" s="41" t="str">
        <f t="shared" si="102"/>
        <v/>
      </c>
      <c r="K760" s="41" t="str">
        <f t="shared" si="107"/>
        <v/>
      </c>
      <c r="L760" s="23">
        <f t="shared" si="103"/>
        <v>1</v>
      </c>
      <c r="M760" s="41">
        <f>SUM(G$401:G760)-SUM(H$401:H760)</f>
        <v>4016.6666666664096</v>
      </c>
      <c r="N760" s="23"/>
      <c r="O760" s="23"/>
      <c r="P760" s="23"/>
      <c r="Q760" s="23"/>
    </row>
    <row r="761" spans="4:17" hidden="1" x14ac:dyDescent="0.25">
      <c r="D761" s="41" t="str">
        <f t="shared" si="99"/>
        <v/>
      </c>
      <c r="E761" s="23" t="str">
        <f t="shared" si="104"/>
        <v/>
      </c>
      <c r="F761" s="41" t="str">
        <f t="shared" si="105"/>
        <v/>
      </c>
      <c r="G761" s="42" t="str">
        <f t="shared" si="100"/>
        <v/>
      </c>
      <c r="H761" s="42" t="str">
        <f t="shared" si="101"/>
        <v/>
      </c>
      <c r="I761" s="42" t="str">
        <f t="shared" si="106"/>
        <v/>
      </c>
      <c r="J761" s="41" t="str">
        <f t="shared" si="102"/>
        <v/>
      </c>
      <c r="K761" s="41" t="str">
        <f t="shared" si="107"/>
        <v/>
      </c>
      <c r="L761" s="23">
        <f t="shared" si="103"/>
        <v>1</v>
      </c>
      <c r="M761" s="41">
        <f>SUM(G$401:G761)-SUM(H$401:H761)</f>
        <v>4016.6666666664096</v>
      </c>
      <c r="N761" s="23"/>
      <c r="O761" s="23"/>
      <c r="P761" s="23"/>
      <c r="Q761" s="23"/>
    </row>
    <row r="762" spans="4:17" hidden="1" x14ac:dyDescent="0.25"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</row>
    <row r="763" spans="4:17" hidden="1" x14ac:dyDescent="0.25"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</row>
    <row r="764" spans="4:17" hidden="1" x14ac:dyDescent="0.25"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</row>
    <row r="765" spans="4:17" hidden="1" x14ac:dyDescent="0.25"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</row>
    <row r="766" spans="4:17" hidden="1" x14ac:dyDescent="0.25"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</row>
    <row r="767" spans="4:17" hidden="1" x14ac:dyDescent="0.25"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</row>
    <row r="768" spans="4:17" hidden="1" x14ac:dyDescent="0.25"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</row>
    <row r="769" spans="4:17" hidden="1" x14ac:dyDescent="0.25"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</row>
    <row r="770" spans="4:17" hidden="1" x14ac:dyDescent="0.25"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</row>
    <row r="771" spans="4:17" hidden="1" x14ac:dyDescent="0.25"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</row>
    <row r="772" spans="4:17" hidden="1" x14ac:dyDescent="0.25"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</row>
    <row r="773" spans="4:17" hidden="1" x14ac:dyDescent="0.25"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</row>
    <row r="774" spans="4:17" hidden="1" x14ac:dyDescent="0.25"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</row>
    <row r="775" spans="4:17" hidden="1" x14ac:dyDescent="0.25"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</row>
    <row r="776" spans="4:17" hidden="1" x14ac:dyDescent="0.25"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</row>
    <row r="777" spans="4:17" hidden="1" x14ac:dyDescent="0.25"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</row>
    <row r="778" spans="4:17" hidden="1" x14ac:dyDescent="0.25"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</row>
    <row r="779" spans="4:17" hidden="1" x14ac:dyDescent="0.25"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</row>
    <row r="780" spans="4:17" hidden="1" x14ac:dyDescent="0.25"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</row>
    <row r="781" spans="4:17" hidden="1" x14ac:dyDescent="0.25"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</row>
    <row r="782" spans="4:17" hidden="1" x14ac:dyDescent="0.25"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</row>
    <row r="783" spans="4:17" hidden="1" x14ac:dyDescent="0.25"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</row>
    <row r="784" spans="4:17" hidden="1" x14ac:dyDescent="0.25"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</row>
    <row r="785" spans="4:17" hidden="1" x14ac:dyDescent="0.25"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</row>
    <row r="786" spans="4:17" hidden="1" x14ac:dyDescent="0.25"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</row>
    <row r="787" spans="4:17" hidden="1" x14ac:dyDescent="0.25"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</row>
    <row r="788" spans="4:17" hidden="1" x14ac:dyDescent="0.25"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</row>
    <row r="789" spans="4:17" hidden="1" x14ac:dyDescent="0.25"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</row>
    <row r="790" spans="4:17" hidden="1" x14ac:dyDescent="0.25"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</row>
    <row r="791" spans="4:17" hidden="1" x14ac:dyDescent="0.25"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</row>
    <row r="792" spans="4:17" hidden="1" x14ac:dyDescent="0.25"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</row>
    <row r="793" spans="4:17" hidden="1" x14ac:dyDescent="0.25"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</row>
    <row r="794" spans="4:17" hidden="1" x14ac:dyDescent="0.25"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</row>
    <row r="795" spans="4:17" hidden="1" x14ac:dyDescent="0.25"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</row>
    <row r="796" spans="4:17" hidden="1" x14ac:dyDescent="0.25"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</row>
    <row r="797" spans="4:17" hidden="1" x14ac:dyDescent="0.25"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</row>
    <row r="798" spans="4:17" hidden="1" x14ac:dyDescent="0.25"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</row>
    <row r="799" spans="4:17" hidden="1" x14ac:dyDescent="0.25"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</row>
    <row r="800" spans="4:17" x14ac:dyDescent="0.25"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</row>
    <row r="801" spans="1:17" x14ac:dyDescent="0.25"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</row>
    <row r="802" spans="1:17" x14ac:dyDescent="0.25">
      <c r="A802" s="18" t="str">
        <f>CONCATENATE("Ihr Minderertrag in der Zinsbindungsphase von ",$F$13," Jahren beträgt")</f>
        <v>Ihr Minderertrag in der Zinsbindungsphase von 10 Jahren beträgt</v>
      </c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</row>
    <row r="803" spans="1:17" x14ac:dyDescent="0.25">
      <c r="A803" s="18" t="str">
        <f>CONCATENATE("Ihr Mehrertrag in der Zinsbindungsphase von ",$F$13," Jahren beträgt")</f>
        <v>Ihr Mehrertrag in der Zinsbindungsphase von 10 Jahren beträgt</v>
      </c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</row>
    <row r="804" spans="1:17" x14ac:dyDescent="0.25"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</row>
    <row r="805" spans="1:17" x14ac:dyDescent="0.25"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</row>
    <row r="806" spans="1:17" x14ac:dyDescent="0.25"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</row>
    <row r="807" spans="1:17" x14ac:dyDescent="0.25"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</row>
    <row r="808" spans="1:17" x14ac:dyDescent="0.25"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</row>
    <row r="809" spans="1:17" x14ac:dyDescent="0.25"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</row>
    <row r="810" spans="1:17" x14ac:dyDescent="0.25"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</row>
    <row r="811" spans="1:17" x14ac:dyDescent="0.25"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</row>
    <row r="812" spans="1:17" x14ac:dyDescent="0.25"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</row>
    <row r="813" spans="1:17" x14ac:dyDescent="0.25"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</row>
    <row r="814" spans="1:17" x14ac:dyDescent="0.25"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</row>
    <row r="815" spans="1:17" x14ac:dyDescent="0.25"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</row>
    <row r="816" spans="1:17" x14ac:dyDescent="0.25"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</row>
    <row r="817" spans="4:17" x14ac:dyDescent="0.25"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</row>
    <row r="818" spans="4:17" x14ac:dyDescent="0.25"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</row>
    <row r="819" spans="4:17" x14ac:dyDescent="0.25"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</row>
    <row r="820" spans="4:17" x14ac:dyDescent="0.25"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</row>
    <row r="821" spans="4:17" x14ac:dyDescent="0.25"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</row>
    <row r="822" spans="4:17" x14ac:dyDescent="0.25"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</row>
    <row r="823" spans="4:17" x14ac:dyDescent="0.25"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</row>
    <row r="824" spans="4:17" x14ac:dyDescent="0.25"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</row>
    <row r="825" spans="4:17" x14ac:dyDescent="0.25"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</row>
    <row r="826" spans="4:17" x14ac:dyDescent="0.25"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</row>
    <row r="827" spans="4:17" x14ac:dyDescent="0.25"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</row>
    <row r="828" spans="4:17" x14ac:dyDescent="0.25"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</row>
    <row r="829" spans="4:17" x14ac:dyDescent="0.25"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</row>
    <row r="830" spans="4:17" x14ac:dyDescent="0.25"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</row>
    <row r="831" spans="4:17" x14ac:dyDescent="0.25"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</row>
    <row r="832" spans="4:17" x14ac:dyDescent="0.25"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</row>
    <row r="833" spans="4:17" x14ac:dyDescent="0.25"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</row>
    <row r="834" spans="4:17" x14ac:dyDescent="0.25"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</row>
    <row r="835" spans="4:17" x14ac:dyDescent="0.25"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</row>
    <row r="836" spans="4:17" x14ac:dyDescent="0.25"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</row>
    <row r="837" spans="4:17" x14ac:dyDescent="0.25"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</row>
    <row r="838" spans="4:17" x14ac:dyDescent="0.25"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</row>
    <row r="839" spans="4:17" x14ac:dyDescent="0.25"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</row>
    <row r="840" spans="4:17" x14ac:dyDescent="0.25"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</row>
    <row r="841" spans="4:17" x14ac:dyDescent="0.25"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</row>
    <row r="842" spans="4:17" x14ac:dyDescent="0.25"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</row>
    <row r="843" spans="4:17" x14ac:dyDescent="0.25"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</row>
    <row r="844" spans="4:17" x14ac:dyDescent="0.25"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</row>
    <row r="845" spans="4:17" x14ac:dyDescent="0.25"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</row>
    <row r="846" spans="4:17" x14ac:dyDescent="0.25"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</row>
    <row r="847" spans="4:17" x14ac:dyDescent="0.25"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</row>
    <row r="848" spans="4:17" x14ac:dyDescent="0.25"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</row>
    <row r="849" spans="4:17" x14ac:dyDescent="0.25"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</row>
    <row r="850" spans="4:17" x14ac:dyDescent="0.25"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</row>
    <row r="851" spans="4:17" x14ac:dyDescent="0.25"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</row>
    <row r="852" spans="4:17" x14ac:dyDescent="0.25"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</row>
    <row r="853" spans="4:17" x14ac:dyDescent="0.25"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</row>
    <row r="854" spans="4:17" x14ac:dyDescent="0.25"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</row>
    <row r="855" spans="4:17" x14ac:dyDescent="0.25"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</row>
    <row r="856" spans="4:17" x14ac:dyDescent="0.25"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</row>
    <row r="857" spans="4:17" x14ac:dyDescent="0.25"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</row>
    <row r="858" spans="4:17" x14ac:dyDescent="0.25"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</row>
    <row r="859" spans="4:17" x14ac:dyDescent="0.25"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</row>
    <row r="860" spans="4:17" x14ac:dyDescent="0.25"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</row>
    <row r="861" spans="4:17" x14ac:dyDescent="0.25"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</row>
    <row r="862" spans="4:17" x14ac:dyDescent="0.25"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</row>
    <row r="863" spans="4:17" x14ac:dyDescent="0.25"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</row>
    <row r="864" spans="4:17" x14ac:dyDescent="0.25"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</row>
    <row r="865" spans="4:17" x14ac:dyDescent="0.25"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</row>
    <row r="866" spans="4:17" x14ac:dyDescent="0.25"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</row>
    <row r="867" spans="4:17" x14ac:dyDescent="0.25"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</row>
    <row r="868" spans="4:17" x14ac:dyDescent="0.25"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</row>
    <row r="869" spans="4:17" x14ac:dyDescent="0.25"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</row>
    <row r="870" spans="4:17" x14ac:dyDescent="0.25"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</row>
    <row r="871" spans="4:17" x14ac:dyDescent="0.25"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</row>
    <row r="872" spans="4:17" x14ac:dyDescent="0.25"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</row>
    <row r="873" spans="4:17" x14ac:dyDescent="0.25"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</row>
    <row r="874" spans="4:17" x14ac:dyDescent="0.25"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</row>
    <row r="875" spans="4:17" x14ac:dyDescent="0.25"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</row>
    <row r="876" spans="4:17" x14ac:dyDescent="0.25"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</row>
    <row r="877" spans="4:17" x14ac:dyDescent="0.25"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</row>
    <row r="878" spans="4:17" x14ac:dyDescent="0.25"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</row>
    <row r="879" spans="4:17" x14ac:dyDescent="0.25"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</row>
    <row r="880" spans="4:17" x14ac:dyDescent="0.25"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</row>
    <row r="881" spans="5:17" x14ac:dyDescent="0.25"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</row>
    <row r="882" spans="5:17" x14ac:dyDescent="0.25"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</row>
    <row r="883" spans="5:17" x14ac:dyDescent="0.25"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</row>
    <row r="884" spans="5:17" x14ac:dyDescent="0.25"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</row>
    <row r="885" spans="5:17" x14ac:dyDescent="0.25"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</row>
    <row r="886" spans="5:17" x14ac:dyDescent="0.25"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</row>
    <row r="887" spans="5:17" x14ac:dyDescent="0.25"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</row>
    <row r="888" spans="5:17" x14ac:dyDescent="0.25"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</row>
    <row r="889" spans="5:17" x14ac:dyDescent="0.25"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</row>
    <row r="890" spans="5:17" x14ac:dyDescent="0.25"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</row>
    <row r="891" spans="5:17" x14ac:dyDescent="0.25"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</row>
    <row r="892" spans="5:17" x14ac:dyDescent="0.25"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</row>
    <row r="893" spans="5:17" x14ac:dyDescent="0.25"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</row>
    <row r="894" spans="5:17" x14ac:dyDescent="0.25"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</row>
    <row r="895" spans="5:17" x14ac:dyDescent="0.25"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</row>
    <row r="896" spans="5:17" x14ac:dyDescent="0.25"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</row>
    <row r="897" spans="5:17" x14ac:dyDescent="0.25"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</row>
    <row r="898" spans="5:17" x14ac:dyDescent="0.25"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</row>
    <row r="899" spans="5:17" x14ac:dyDescent="0.25"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</row>
    <row r="900" spans="5:17" x14ac:dyDescent="0.25"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</row>
    <row r="901" spans="5:17" x14ac:dyDescent="0.25"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</row>
    <row r="902" spans="5:17" x14ac:dyDescent="0.25"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</row>
    <row r="903" spans="5:17" x14ac:dyDescent="0.25"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</row>
    <row r="904" spans="5:17" x14ac:dyDescent="0.25"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</row>
    <row r="905" spans="5:17" x14ac:dyDescent="0.25"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</row>
    <row r="906" spans="5:17" x14ac:dyDescent="0.25"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</row>
    <row r="907" spans="5:17" x14ac:dyDescent="0.25"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</row>
    <row r="908" spans="5:17" x14ac:dyDescent="0.25"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</row>
    <row r="909" spans="5:17" x14ac:dyDescent="0.25"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</row>
    <row r="910" spans="5:17" x14ac:dyDescent="0.25"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</row>
    <row r="911" spans="5:17" x14ac:dyDescent="0.25"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</row>
    <row r="912" spans="5:17" x14ac:dyDescent="0.25"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</row>
    <row r="913" spans="5:17" x14ac:dyDescent="0.25"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</row>
    <row r="914" spans="5:17" x14ac:dyDescent="0.25"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</row>
    <row r="915" spans="5:17" x14ac:dyDescent="0.25"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</row>
    <row r="916" spans="5:17" x14ac:dyDescent="0.25"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</row>
    <row r="917" spans="5:17" x14ac:dyDescent="0.25"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</row>
    <row r="918" spans="5:17" x14ac:dyDescent="0.25"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</row>
    <row r="919" spans="5:17" x14ac:dyDescent="0.25"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</row>
    <row r="920" spans="5:17" x14ac:dyDescent="0.25"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</row>
    <row r="921" spans="5:17" x14ac:dyDescent="0.25"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</row>
    <row r="922" spans="5:17" x14ac:dyDescent="0.25"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</row>
    <row r="923" spans="5:17" x14ac:dyDescent="0.25"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</row>
    <row r="924" spans="5:17" x14ac:dyDescent="0.25"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</row>
    <row r="925" spans="5:17" x14ac:dyDescent="0.25"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</row>
    <row r="926" spans="5:17" x14ac:dyDescent="0.25"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</row>
    <row r="927" spans="5:17" x14ac:dyDescent="0.25"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</row>
    <row r="928" spans="5:17" x14ac:dyDescent="0.25"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</row>
    <row r="929" spans="5:17" x14ac:dyDescent="0.25"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</row>
    <row r="930" spans="5:17" x14ac:dyDescent="0.25"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</row>
    <row r="931" spans="5:17" x14ac:dyDescent="0.25"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</row>
    <row r="932" spans="5:17" x14ac:dyDescent="0.25"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</row>
    <row r="933" spans="5:17" x14ac:dyDescent="0.25"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</row>
    <row r="934" spans="5:17" x14ac:dyDescent="0.25"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</row>
    <row r="935" spans="5:17" x14ac:dyDescent="0.25"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</row>
    <row r="936" spans="5:17" x14ac:dyDescent="0.25"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</row>
    <row r="937" spans="5:17" x14ac:dyDescent="0.25"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</row>
    <row r="938" spans="5:17" x14ac:dyDescent="0.25"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</row>
    <row r="939" spans="5:17" x14ac:dyDescent="0.25"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</row>
    <row r="940" spans="5:17" x14ac:dyDescent="0.25"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</row>
    <row r="941" spans="5:17" x14ac:dyDescent="0.25"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</row>
    <row r="942" spans="5:17" x14ac:dyDescent="0.25"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</row>
    <row r="943" spans="5:17" x14ac:dyDescent="0.25"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</row>
    <row r="944" spans="5:17" x14ac:dyDescent="0.25"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</row>
    <row r="945" spans="5:17" x14ac:dyDescent="0.25"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</row>
    <row r="946" spans="5:17" x14ac:dyDescent="0.25"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</row>
    <row r="947" spans="5:17" x14ac:dyDescent="0.25"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</row>
    <row r="948" spans="5:17" x14ac:dyDescent="0.25"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</row>
    <row r="949" spans="5:17" x14ac:dyDescent="0.25"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</row>
    <row r="950" spans="5:17" x14ac:dyDescent="0.25"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</row>
    <row r="951" spans="5:17" x14ac:dyDescent="0.25"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</row>
    <row r="952" spans="5:17" x14ac:dyDescent="0.25"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</row>
    <row r="953" spans="5:17" x14ac:dyDescent="0.25"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</row>
    <row r="954" spans="5:17" x14ac:dyDescent="0.25"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</row>
    <row r="955" spans="5:17" x14ac:dyDescent="0.25"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</row>
    <row r="956" spans="5:17" x14ac:dyDescent="0.25"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</row>
    <row r="957" spans="5:17" x14ac:dyDescent="0.25"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</row>
    <row r="958" spans="5:17" x14ac:dyDescent="0.25"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</row>
    <row r="959" spans="5:17" x14ac:dyDescent="0.25"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</row>
    <row r="960" spans="5:17" x14ac:dyDescent="0.25"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</row>
    <row r="961" spans="5:17" x14ac:dyDescent="0.25"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</row>
    <row r="962" spans="5:17" x14ac:dyDescent="0.25"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</row>
    <row r="963" spans="5:17" x14ac:dyDescent="0.25"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</row>
    <row r="964" spans="5:17" x14ac:dyDescent="0.25"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</row>
    <row r="965" spans="5:17" x14ac:dyDescent="0.25"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</row>
    <row r="966" spans="5:17" x14ac:dyDescent="0.25"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</row>
    <row r="967" spans="5:17" x14ac:dyDescent="0.25"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</row>
    <row r="968" spans="5:17" x14ac:dyDescent="0.25"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</row>
    <row r="969" spans="5:17" x14ac:dyDescent="0.25"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</row>
    <row r="970" spans="5:17" x14ac:dyDescent="0.25"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</row>
    <row r="971" spans="5:17" x14ac:dyDescent="0.25"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</row>
    <row r="972" spans="5:17" x14ac:dyDescent="0.25"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</row>
    <row r="973" spans="5:17" x14ac:dyDescent="0.25"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</row>
    <row r="974" spans="5:17" x14ac:dyDescent="0.25"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</row>
    <row r="975" spans="5:17" x14ac:dyDescent="0.25"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</row>
    <row r="976" spans="5:17" x14ac:dyDescent="0.25"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</row>
    <row r="977" spans="5:17" x14ac:dyDescent="0.25"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</row>
    <row r="978" spans="5:17" x14ac:dyDescent="0.25"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</row>
    <row r="979" spans="5:17" x14ac:dyDescent="0.25"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</row>
    <row r="980" spans="5:17" x14ac:dyDescent="0.25"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</row>
    <row r="981" spans="5:17" x14ac:dyDescent="0.25"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</row>
    <row r="982" spans="5:17" x14ac:dyDescent="0.25"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</row>
    <row r="983" spans="5:17" x14ac:dyDescent="0.25"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</row>
    <row r="984" spans="5:17" x14ac:dyDescent="0.25"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</row>
    <row r="985" spans="5:17" x14ac:dyDescent="0.25"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</row>
    <row r="986" spans="5:17" x14ac:dyDescent="0.25"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</row>
    <row r="987" spans="5:17" x14ac:dyDescent="0.25"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</row>
    <row r="988" spans="5:17" x14ac:dyDescent="0.25"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</row>
    <row r="989" spans="5:17" x14ac:dyDescent="0.25"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</row>
    <row r="990" spans="5:17" x14ac:dyDescent="0.25"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</row>
    <row r="991" spans="5:17" x14ac:dyDescent="0.25"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</row>
    <row r="992" spans="5:17" x14ac:dyDescent="0.25"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</row>
    <row r="993" spans="5:17" x14ac:dyDescent="0.25"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</row>
    <row r="994" spans="5:17" x14ac:dyDescent="0.25"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</row>
  </sheetData>
  <sheetProtection sheet="1" objects="1" scenarios="1" formatCells="0" formatColumns="0" formatRows="0" selectLockedCells="1"/>
  <dataValidations count="4">
    <dataValidation type="list" allowBlank="1" showInputMessage="1" showErrorMessage="1" sqref="F10" xr:uid="{DAB8C620-CC06-48BB-ACC9-854698BEA44F}">
      <formula1>$A$15:$A$16</formula1>
    </dataValidation>
    <dataValidation type="whole" allowBlank="1" showInputMessage="1" showErrorMessage="1" errorTitle="Falscher Wert" error="Der Wert muss mind.  1 sein (die erste Periode ist immer tilgungsfrei). Der Höchstwert ist die Anzahl der Abrechnungsperioden." sqref="F15" xr:uid="{A1BBBFEB-B977-460E-AC49-B8103F36BA45}">
      <formula1>1</formula1>
      <formula2>B10</formula2>
    </dataValidation>
    <dataValidation type="whole" allowBlank="1" showInputMessage="1" showErrorMessage="1" errorTitle="Dauer passt nicht" error="Wert muss zwischen 1 und 30 liegen" sqref="F12:F13" xr:uid="{143CF3FE-964E-4FC7-A085-54569711C1AC}">
      <formula1>1</formula1>
      <formula2>30</formula2>
    </dataValidation>
    <dataValidation type="list" allowBlank="1" showInputMessage="1" showErrorMessage="1" sqref="F14" xr:uid="{98304CBF-9D27-40BE-BDBA-EA422AE17ED6}">
      <formula1>$A$4:$A$8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Ratenkreditrechner</vt:lpstr>
      <vt:lpstr>Annuitätenrechner</vt:lpstr>
      <vt:lpstr>Preisnachlass</vt:lpstr>
      <vt:lpstr>Annuitätenrechner!Druckbereich</vt:lpstr>
    </vt:vector>
  </TitlesOfParts>
  <Company>KiF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Kalkulationsspreadsheets</dc:title>
  <dc:subject>Verkaufsunterstützung</dc:subject>
  <dc:creator>T. Töller</dc:creator>
  <cp:lastModifiedBy>Thomas Töller</cp:lastModifiedBy>
  <cp:lastPrinted>2012-02-19T19:03:55Z</cp:lastPrinted>
  <dcterms:created xsi:type="dcterms:W3CDTF">1999-02-27T16:24:22Z</dcterms:created>
  <dcterms:modified xsi:type="dcterms:W3CDTF">2024-10-14T12:25:16Z</dcterms:modified>
</cp:coreProperties>
</file>