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3B30410F-F142-6C75-8FE4-BCCB68B04300}"/>
  <workbookPr codeName="DieseArbeitsmappe"/>
  <mc:AlternateContent xmlns:mc="http://schemas.openxmlformats.org/markup-compatibility/2006">
    <mc:Choice Requires="x15">
      <x15ac:absPath xmlns:x15ac="http://schemas.microsoft.com/office/spreadsheetml/2010/11/ac" url="C:\Users\Töller\Downloads\"/>
    </mc:Choice>
  </mc:AlternateContent>
  <bookViews>
    <workbookView xWindow="7650" yWindow="-15" windowWidth="6120" windowHeight="7290" tabRatio="899" activeTab="4"/>
  </bookViews>
  <sheets>
    <sheet name="Kapitalbedarf" sheetId="28" r:id="rId1"/>
    <sheet name="Kosten- und Umsatzplan" sheetId="31" r:id="rId2"/>
    <sheet name="Liquiditätsplan" sheetId="30" r:id="rId3"/>
    <sheet name="Ratenkreditrechner" sheetId="34" r:id="rId4"/>
    <sheet name="Annuitätenrechner" sheetId="24" r:id="rId5"/>
    <sheet name="KK-Bedarf" sheetId="32" r:id="rId6"/>
    <sheet name="Skonto" sheetId="33" r:id="rId7"/>
    <sheet name="LV Tilgung" sheetId="26" r:id="rId8"/>
  </sheets>
  <definedNames>
    <definedName name="Aktienanleihe">#REF!</definedName>
    <definedName name="Andere_Finanzierung">#REF!</definedName>
    <definedName name="Anlagetabelle">#REF!</definedName>
    <definedName name="Aufträge___Verkauf">#REF!</definedName>
    <definedName name="Aufträge_Produkte">#REF!</definedName>
    <definedName name="Berufsunfähigkeits_Zusatzversicherungen_im_Vergleich">#REF!</definedName>
    <definedName name="Cashflowtabelle">#REF!</definedName>
    <definedName name="Daten">#REF!</definedName>
    <definedName name="_xlnm.Print_Area" localSheetId="4">Annuitätenrechner!$A$1:$J$26</definedName>
    <definedName name="_xlnm.Print_Area" localSheetId="5">'KK-Bedarf'!$B$1:$I$18</definedName>
    <definedName name="_xlnm.Print_Area" localSheetId="1">'Kosten- und Umsatzplan'!$B$2:$I$207</definedName>
    <definedName name="_xlnm.Print_Area" localSheetId="2">Liquiditätsplan!$B$7:$P$65</definedName>
    <definedName name="_xlnm.Print_Area" localSheetId="7">'LV Tilgung'!$B$1:$I$37</definedName>
    <definedName name="_xlnm.Print_Area" localSheetId="6">Skonto!$A$1:$J$14</definedName>
    <definedName name="_xlnm.Print_Titles" localSheetId="2">Liquiditätsplan!$B:$D,Liquiditätsplan!$2:$6</definedName>
    <definedName name="Einstellungen_Limit">#REF!</definedName>
    <definedName name="Ergebnisse">#REF!</definedName>
    <definedName name="Erläuterungen">#REF!</definedName>
    <definedName name="Finanzielle_Beweglichkeit">#REF!</definedName>
    <definedName name="Finanzierungen">#REF!</definedName>
    <definedName name="Finanzierungsvarianten">#REF!</definedName>
    <definedName name="Finanzinstrument1">#REF!</definedName>
    <definedName name="Firmenkunden">#REF!</definedName>
    <definedName name="FXindex">#REF!</definedName>
    <definedName name="Immoszenarien">#REF!</definedName>
    <definedName name="Investitionsrechnung">#REF!</definedName>
    <definedName name="Kapitalbedarf_Produkte">#REF!</definedName>
    <definedName name="Kapitalbedarfsplan">#REF!</definedName>
    <definedName name="KK_Skonto">#REF!</definedName>
    <definedName name="Kostenplan">#REF!</definedName>
    <definedName name="Kurzfr._Liquidität">#REF!</definedName>
    <definedName name="Länder_und_Delkredererisiken_Produkte">#REF!</definedName>
    <definedName name="Langfr._Kapitalbedarf">#REF!</definedName>
    <definedName name="Leben_und_Wohnen__Vorsorge">#REF!</definedName>
    <definedName name="Liquidität">#REF!</definedName>
    <definedName name="Liquidität_Produkte">#REF!</definedName>
    <definedName name="Liquiditätsplanung">#REF!</definedName>
    <definedName name="Liquiditätsübersicht_in_T" localSheetId="6">#REF!</definedName>
    <definedName name="Liquiditätsübersicht_in_T">#REF!</definedName>
    <definedName name="Medienfonds">#REF!</definedName>
    <definedName name="Privatsphäre">#REF!</definedName>
    <definedName name="Privatsphäre_Produkte">#REF!</definedName>
    <definedName name="PVFPA">#REF!</definedName>
    <definedName name="Risiken">#REF!</definedName>
    <definedName name="Risiken_Produkte">#REF!</definedName>
    <definedName name="Schiffsbeteiligungen">#REF!</definedName>
    <definedName name="Sicherheit_für_sich_und_die_Familie">#REF!</definedName>
    <definedName name="Skonto" localSheetId="6">Skonto!$B$2:$H$12</definedName>
    <definedName name="Skonto">#REF!</definedName>
    <definedName name="sonstige_Risiken_Produkte">#REF!</definedName>
    <definedName name="Sparpläne">#REF!</definedName>
    <definedName name="Strategie___Gesellschafter">#REF!</definedName>
    <definedName name="Strategie_Gesellschafter">#REF!</definedName>
    <definedName name="Strategie_Produkte">#REF!</definedName>
    <definedName name="Szenarioübersicht">#REF!</definedName>
    <definedName name="Szenarioübersicht1">#REF!</definedName>
    <definedName name="Umsatzplan">#REF!</definedName>
    <definedName name="Valuta">#REF!</definedName>
    <definedName name="Vermögen_bilden_Kapital_anlegen">#REF!</definedName>
    <definedName name="Währungsrisiken_Produkte">#REF!</definedName>
    <definedName name="Zinsrisiken_Produkte">#REF!</definedName>
  </definedNames>
  <calcPr calcId="162913"/>
</workbook>
</file>

<file path=xl/calcChain.xml><?xml version="1.0" encoding="utf-8"?>
<calcChain xmlns="http://schemas.openxmlformats.org/spreadsheetml/2006/main">
  <c r="F25" i="24" l="1"/>
  <c r="F24" i="24"/>
  <c r="F23" i="24"/>
  <c r="F22" i="24"/>
  <c r="F21" i="24"/>
  <c r="F20" i="24"/>
  <c r="I8" i="24"/>
  <c r="I7" i="24"/>
  <c r="I6" i="24"/>
  <c r="I3" i="24"/>
  <c r="I5" i="24"/>
  <c r="F7" i="24"/>
  <c r="F4" i="24"/>
  <c r="F3" i="24"/>
  <c r="B1" i="34"/>
  <c r="B10" i="34" l="1"/>
  <c r="B8" i="34"/>
  <c r="B11" i="34" s="1"/>
  <c r="B9" i="34"/>
  <c r="B13" i="34"/>
  <c r="B23" i="34"/>
  <c r="J12" i="34"/>
  <c r="A23" i="34"/>
  <c r="D9" i="26"/>
  <c r="D10" i="26" s="1"/>
  <c r="D32" i="26"/>
  <c r="E5" i="26"/>
  <c r="E6" i="26"/>
  <c r="K53" i="26" s="1"/>
  <c r="E13" i="26"/>
  <c r="K52" i="26"/>
  <c r="K56" i="26"/>
  <c r="K60" i="26"/>
  <c r="K64" i="26"/>
  <c r="K68" i="26"/>
  <c r="J71" i="26"/>
  <c r="J73" i="26"/>
  <c r="K75" i="26"/>
  <c r="K77" i="26"/>
  <c r="J78" i="26"/>
  <c r="H49" i="26"/>
  <c r="E50" i="26" s="1"/>
  <c r="D70" i="26"/>
  <c r="D71" i="26"/>
  <c r="D72" i="26"/>
  <c r="D73" i="26"/>
  <c r="D74" i="26"/>
  <c r="D75" i="26"/>
  <c r="D76" i="26"/>
  <c r="D77" i="26"/>
  <c r="D78" i="26"/>
  <c r="D79" i="26"/>
  <c r="C20" i="24"/>
  <c r="C14" i="24"/>
  <c r="C21" i="24"/>
  <c r="C23" i="24"/>
  <c r="C30" i="24" s="1"/>
  <c r="I30" i="24"/>
  <c r="F30" i="24"/>
  <c r="I14" i="24"/>
  <c r="F14" i="24"/>
  <c r="C22" i="24"/>
  <c r="I13" i="24"/>
  <c r="F6" i="24"/>
  <c r="C19" i="24"/>
  <c r="B4" i="30"/>
  <c r="D6" i="30"/>
  <c r="E6" i="30" s="1"/>
  <c r="D7" i="30"/>
  <c r="E7" i="30" s="1"/>
  <c r="E14" i="30"/>
  <c r="E30" i="30"/>
  <c r="E65" i="30" s="1"/>
  <c r="E8" i="30"/>
  <c r="F8" i="30" s="1"/>
  <c r="G8" i="30" s="1"/>
  <c r="E11" i="30"/>
  <c r="F11" i="30" s="1"/>
  <c r="G11" i="30" s="1"/>
  <c r="H11" i="30" s="1"/>
  <c r="I11" i="30" s="1"/>
  <c r="J11" i="30" s="1"/>
  <c r="K11" i="30" s="1"/>
  <c r="L11" i="30" s="1"/>
  <c r="M11" i="30" s="1"/>
  <c r="N11" i="30" s="1"/>
  <c r="O11" i="30" s="1"/>
  <c r="P11" i="30" s="1"/>
  <c r="B102" i="30"/>
  <c r="D104" i="30"/>
  <c r="E104" i="30" s="1"/>
  <c r="D105" i="30"/>
  <c r="E112" i="30"/>
  <c r="E128" i="30"/>
  <c r="F113" i="30"/>
  <c r="G113" i="30" s="1"/>
  <c r="H113" i="30" s="1"/>
  <c r="I113" i="30" s="1"/>
  <c r="J113" i="30" s="1"/>
  <c r="K113" i="30" s="1"/>
  <c r="F114" i="30"/>
  <c r="G114" i="30" s="1"/>
  <c r="H114" i="30" s="1"/>
  <c r="F115" i="30"/>
  <c r="G115" i="30" s="1"/>
  <c r="H115" i="30" s="1"/>
  <c r="F129" i="30"/>
  <c r="G129" i="30" s="1"/>
  <c r="H129" i="30" s="1"/>
  <c r="I129" i="30" s="1"/>
  <c r="F131" i="30"/>
  <c r="F132" i="30"/>
  <c r="F134" i="30"/>
  <c r="F135" i="30"/>
  <c r="F136" i="30"/>
  <c r="F138" i="30"/>
  <c r="F139" i="30"/>
  <c r="G139" i="30" s="1"/>
  <c r="F143" i="30"/>
  <c r="F144" i="30"/>
  <c r="G144" i="30" s="1"/>
  <c r="H144" i="30" s="1"/>
  <c r="I144" i="30" s="1"/>
  <c r="J144" i="30" s="1"/>
  <c r="K144" i="30" s="1"/>
  <c r="L144" i="30" s="1"/>
  <c r="M144" i="30" s="1"/>
  <c r="N144" i="30" s="1"/>
  <c r="O144" i="30" s="1"/>
  <c r="P144" i="30" s="1"/>
  <c r="G138" i="30"/>
  <c r="H138" i="30" s="1"/>
  <c r="I138" i="30" s="1"/>
  <c r="J138" i="30" s="1"/>
  <c r="K138" i="30" s="1"/>
  <c r="L138" i="30" s="1"/>
  <c r="M138" i="30" s="1"/>
  <c r="N138" i="30" s="1"/>
  <c r="O138" i="30" s="1"/>
  <c r="P138" i="30" s="1"/>
  <c r="G143" i="30"/>
  <c r="H143" i="30" s="1"/>
  <c r="I143" i="30" s="1"/>
  <c r="J143" i="30" s="1"/>
  <c r="K143" i="30" s="1"/>
  <c r="L143" i="30" s="1"/>
  <c r="M143" i="30" s="1"/>
  <c r="N143" i="30" s="1"/>
  <c r="O143" i="30" s="1"/>
  <c r="P143" i="30" s="1"/>
  <c r="H139" i="30"/>
  <c r="I139" i="30" s="1"/>
  <c r="J139" i="30" s="1"/>
  <c r="K139" i="30" s="1"/>
  <c r="L139" i="30" s="1"/>
  <c r="M139" i="30" s="1"/>
  <c r="N139" i="30" s="1"/>
  <c r="O139" i="30" s="1"/>
  <c r="P139" i="30" s="1"/>
  <c r="I114" i="30"/>
  <c r="J114" i="30" s="1"/>
  <c r="K114" i="30" s="1"/>
  <c r="L114" i="30" s="1"/>
  <c r="M114" i="30" s="1"/>
  <c r="N114" i="30" s="1"/>
  <c r="O114" i="30" s="1"/>
  <c r="P114" i="30" s="1"/>
  <c r="E106" i="30"/>
  <c r="F106" i="30"/>
  <c r="G106" i="30"/>
  <c r="H106" i="30" s="1"/>
  <c r="I106" i="30" s="1"/>
  <c r="J106" i="30" s="1"/>
  <c r="K106" i="30" s="1"/>
  <c r="L106" i="30" s="1"/>
  <c r="M106" i="30" s="1"/>
  <c r="N106" i="30" s="1"/>
  <c r="O106" i="30" s="1"/>
  <c r="P106" i="30" s="1"/>
  <c r="E109" i="30"/>
  <c r="F109" i="30"/>
  <c r="G109" i="30" s="1"/>
  <c r="H109" i="30" s="1"/>
  <c r="I109" i="30" s="1"/>
  <c r="J109" i="30" s="1"/>
  <c r="K109" i="30" s="1"/>
  <c r="L109" i="30" s="1"/>
  <c r="M109" i="30" s="1"/>
  <c r="N109" i="30" s="1"/>
  <c r="O109" i="30" s="1"/>
  <c r="P109" i="30" s="1"/>
  <c r="H14" i="31"/>
  <c r="H18" i="31" s="1"/>
  <c r="H22" i="31" s="1"/>
  <c r="I14" i="31"/>
  <c r="I18" i="31" s="1"/>
  <c r="I22" i="31" s="1"/>
  <c r="I21" i="31"/>
  <c r="H32" i="31"/>
  <c r="H31" i="31"/>
  <c r="I31" i="31"/>
  <c r="I32" i="31"/>
  <c r="H47" i="31"/>
  <c r="I47" i="31"/>
  <c r="I93" i="31" s="1"/>
  <c r="H56" i="31"/>
  <c r="H94" i="31" s="1"/>
  <c r="I56" i="31"/>
  <c r="H63" i="31"/>
  <c r="H95" i="31" s="1"/>
  <c r="I63" i="31"/>
  <c r="I95" i="31" s="1"/>
  <c r="H81" i="31"/>
  <c r="H84" i="31" s="1"/>
  <c r="H87" i="31" s="1"/>
  <c r="H96" i="31" s="1"/>
  <c r="I81" i="31"/>
  <c r="I84" i="31"/>
  <c r="I87" i="31" s="1"/>
  <c r="H93" i="31"/>
  <c r="I94" i="31"/>
  <c r="I96" i="31"/>
  <c r="H110" i="31"/>
  <c r="H111" i="31" s="1"/>
  <c r="H113" i="31" s="1"/>
  <c r="I113" i="31"/>
  <c r="I114" i="31"/>
  <c r="I117" i="31" s="1"/>
  <c r="I119" i="31" s="1"/>
  <c r="H124" i="31"/>
  <c r="H125" i="31" s="1"/>
  <c r="I124" i="31"/>
  <c r="I125" i="31"/>
  <c r="H126" i="31"/>
  <c r="I126" i="31"/>
  <c r="G127" i="31"/>
  <c r="I127" i="31"/>
  <c r="G128" i="31"/>
  <c r="H145" i="31"/>
  <c r="I145" i="31"/>
  <c r="H154" i="31"/>
  <c r="H192" i="31" s="1"/>
  <c r="I154" i="31"/>
  <c r="I192" i="31" s="1"/>
  <c r="H161" i="31"/>
  <c r="I161" i="31"/>
  <c r="H179" i="31"/>
  <c r="H182" i="31" s="1"/>
  <c r="H185" i="31" s="1"/>
  <c r="H194" i="31" s="1"/>
  <c r="I179" i="31"/>
  <c r="I182" i="31"/>
  <c r="I185" i="31"/>
  <c r="I194" i="31" s="1"/>
  <c r="H191" i="31"/>
  <c r="I191" i="31"/>
  <c r="H193" i="31"/>
  <c r="I193" i="31"/>
  <c r="E5" i="32"/>
  <c r="G5" i="32" s="1"/>
  <c r="H5" i="32" s="1"/>
  <c r="E7" i="32"/>
  <c r="E8" i="32"/>
  <c r="E12" i="32" s="1"/>
  <c r="G10" i="32"/>
  <c r="H10" i="32" s="1"/>
  <c r="D11" i="32"/>
  <c r="D12" i="32"/>
  <c r="D13" i="32"/>
  <c r="D14" i="32"/>
  <c r="C38" i="33"/>
  <c r="C8" i="33"/>
  <c r="D8" i="33"/>
  <c r="B39" i="33"/>
  <c r="B40" i="33" s="1"/>
  <c r="B41" i="33" s="1"/>
  <c r="C41" i="33" s="1"/>
  <c r="C40" i="33"/>
  <c r="F8" i="33"/>
  <c r="D21" i="33"/>
  <c r="D20" i="33" s="1"/>
  <c r="D22" i="33" s="1"/>
  <c r="I35" i="28"/>
  <c r="I36" i="28" s="1"/>
  <c r="I38" i="28" s="1"/>
  <c r="I32" i="28"/>
  <c r="I19" i="28"/>
  <c r="I11" i="28"/>
  <c r="H35" i="28"/>
  <c r="H36" i="28"/>
  <c r="H38" i="28" s="1"/>
  <c r="H28" i="28"/>
  <c r="H29" i="28" s="1"/>
  <c r="H32" i="28" s="1"/>
  <c r="H19" i="28"/>
  <c r="H11" i="28"/>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0" i="26"/>
  <c r="F9" i="26"/>
  <c r="F8" i="26"/>
  <c r="F7" i="26"/>
  <c r="F6" i="26"/>
  <c r="F5" i="26"/>
  <c r="I29" i="24"/>
  <c r="F29" i="24"/>
  <c r="C29" i="24"/>
  <c r="C13" i="24"/>
  <c r="C9" i="24" s="1"/>
  <c r="F13" i="24"/>
  <c r="D56" i="26" l="1"/>
  <c r="D66" i="26"/>
  <c r="D50" i="26"/>
  <c r="H50" i="26" s="1"/>
  <c r="E51" i="26" s="1"/>
  <c r="F51" i="26" s="1"/>
  <c r="D60" i="26"/>
  <c r="D67" i="26"/>
  <c r="D55" i="26"/>
  <c r="I49" i="26"/>
  <c r="J49" i="26" s="1"/>
  <c r="L49" i="26" s="1"/>
  <c r="H5" i="26" s="1"/>
  <c r="D62" i="26"/>
  <c r="D51" i="26"/>
  <c r="E13" i="32"/>
  <c r="G7" i="32" s="1"/>
  <c r="E6" i="32"/>
  <c r="F9" i="24"/>
  <c r="F5" i="24" s="1"/>
  <c r="I9" i="24"/>
  <c r="E13" i="30"/>
  <c r="D13" i="30"/>
  <c r="F50" i="26"/>
  <c r="G50" i="26" s="1"/>
  <c r="D64" i="26"/>
  <c r="D59" i="26"/>
  <c r="D54" i="26"/>
  <c r="K78" i="26"/>
  <c r="L78" i="26" s="1"/>
  <c r="H34" i="26" s="1"/>
  <c r="J76" i="26"/>
  <c r="J74" i="26"/>
  <c r="K73" i="26"/>
  <c r="L73" i="26" s="1"/>
  <c r="H29" i="26" s="1"/>
  <c r="K71" i="26"/>
  <c r="L71" i="26" s="1"/>
  <c r="H27" i="26" s="1"/>
  <c r="K67" i="26"/>
  <c r="K63" i="26"/>
  <c r="K59" i="26"/>
  <c r="K55" i="26"/>
  <c r="K51" i="26"/>
  <c r="E19" i="26"/>
  <c r="I39" i="28"/>
  <c r="E8" i="33"/>
  <c r="G8" i="33" s="1"/>
  <c r="D12" i="33" s="1"/>
  <c r="E10" i="32"/>
  <c r="E163" i="30"/>
  <c r="E28" i="30"/>
  <c r="H8" i="30"/>
  <c r="I8" i="30" s="1"/>
  <c r="J8" i="30" s="1"/>
  <c r="K8" i="30" s="1"/>
  <c r="D68" i="26"/>
  <c r="D63" i="26"/>
  <c r="D58" i="26"/>
  <c r="D52" i="26"/>
  <c r="J79" i="26"/>
  <c r="K76" i="26"/>
  <c r="K74" i="26"/>
  <c r="L74" i="26" s="1"/>
  <c r="H30" i="26" s="1"/>
  <c r="J72" i="26"/>
  <c r="J70" i="26"/>
  <c r="K66" i="26"/>
  <c r="K62" i="26"/>
  <c r="K58" i="26"/>
  <c r="K54" i="26"/>
  <c r="K50" i="26"/>
  <c r="E18" i="26"/>
  <c r="E30" i="26" s="1"/>
  <c r="G5" i="26"/>
  <c r="I92" i="31"/>
  <c r="I98" i="31" s="1"/>
  <c r="I200" i="31" s="1"/>
  <c r="I202" i="31" s="1"/>
  <c r="K79" i="26"/>
  <c r="J77" i="26"/>
  <c r="L77" i="26" s="1"/>
  <c r="H33" i="26" s="1"/>
  <c r="J75" i="26"/>
  <c r="L75" i="26" s="1"/>
  <c r="H31" i="26" s="1"/>
  <c r="K72" i="26"/>
  <c r="K70" i="26"/>
  <c r="K65" i="26"/>
  <c r="K61" i="26"/>
  <c r="K57" i="26"/>
  <c r="B12" i="34"/>
  <c r="C23" i="34" s="1"/>
  <c r="O104" i="30"/>
  <c r="L104" i="30"/>
  <c r="G104" i="30"/>
  <c r="J104" i="30"/>
  <c r="N104" i="30"/>
  <c r="H104" i="30"/>
  <c r="P104" i="30"/>
  <c r="K104" i="30"/>
  <c r="F104" i="30"/>
  <c r="M104" i="30"/>
  <c r="I104" i="30"/>
  <c r="M6" i="30"/>
  <c r="O6" i="30"/>
  <c r="I6" i="30"/>
  <c r="H6" i="30"/>
  <c r="H39" i="28"/>
  <c r="H112" i="30"/>
  <c r="I115" i="30"/>
  <c r="J115" i="30" s="1"/>
  <c r="K115" i="30" s="1"/>
  <c r="L115" i="30" s="1"/>
  <c r="M115" i="30" s="1"/>
  <c r="N115" i="30" s="1"/>
  <c r="O115" i="30" s="1"/>
  <c r="P115" i="30" s="1"/>
  <c r="C25" i="24"/>
  <c r="C10" i="24"/>
  <c r="H114" i="31"/>
  <c r="H117" i="31" s="1"/>
  <c r="H119" i="31" s="1"/>
  <c r="I112" i="30"/>
  <c r="H21" i="31"/>
  <c r="H92" i="31"/>
  <c r="H98" i="31" s="1"/>
  <c r="G200" i="31" s="1"/>
  <c r="H200" i="31" s="1"/>
  <c r="K112" i="30"/>
  <c r="L113" i="30"/>
  <c r="B42" i="33"/>
  <c r="C39" i="33"/>
  <c r="D39" i="33" s="1"/>
  <c r="H7" i="32"/>
  <c r="H127" i="31"/>
  <c r="F112" i="30"/>
  <c r="D41" i="33"/>
  <c r="D38" i="33"/>
  <c r="I128" i="31"/>
  <c r="I130" i="31" s="1"/>
  <c r="I132" i="31" s="1"/>
  <c r="I190" i="31" s="1"/>
  <c r="I196" i="31" s="1"/>
  <c r="G112" i="30"/>
  <c r="E9" i="26"/>
  <c r="E8" i="26"/>
  <c r="E33" i="26" s="1"/>
  <c r="G8" i="32"/>
  <c r="H8" i="32" s="1"/>
  <c r="J112" i="30"/>
  <c r="J129" i="30"/>
  <c r="F14" i="30"/>
  <c r="D11" i="33"/>
  <c r="E105" i="30"/>
  <c r="D111" i="30"/>
  <c r="E126" i="30"/>
  <c r="F28" i="30"/>
  <c r="F133" i="30"/>
  <c r="L6" i="30"/>
  <c r="G6" i="30"/>
  <c r="P6" i="30"/>
  <c r="K6" i="30"/>
  <c r="I4" i="24"/>
  <c r="F6" i="30"/>
  <c r="J6" i="30"/>
  <c r="N6" i="30"/>
  <c r="D28" i="26"/>
  <c r="D11" i="26"/>
  <c r="A24" i="34"/>
  <c r="D69" i="26"/>
  <c r="D65" i="26"/>
  <c r="D61" i="26"/>
  <c r="D57" i="26"/>
  <c r="D53" i="26"/>
  <c r="I50" i="26" l="1"/>
  <c r="G6" i="26" s="1"/>
  <c r="L70" i="26"/>
  <c r="H26" i="26" s="1"/>
  <c r="L79" i="26"/>
  <c r="H35" i="26" s="1"/>
  <c r="E9" i="32"/>
  <c r="G6" i="32"/>
  <c r="H6" i="32" s="1"/>
  <c r="E12" i="33"/>
  <c r="F12" i="33"/>
  <c r="E20" i="26"/>
  <c r="E22" i="26" s="1"/>
  <c r="E31" i="26"/>
  <c r="D40" i="33"/>
  <c r="L72" i="26"/>
  <c r="H28" i="26" s="1"/>
  <c r="L76" i="26"/>
  <c r="H32" i="26" s="1"/>
  <c r="C24" i="24"/>
  <c r="I31" i="24" s="1"/>
  <c r="F30" i="30"/>
  <c r="D14" i="26"/>
  <c r="D29" i="26" s="1"/>
  <c r="D12" i="26"/>
  <c r="D15" i="26"/>
  <c r="H51" i="26"/>
  <c r="G133" i="30"/>
  <c r="F128" i="30"/>
  <c r="F163" i="30" s="1"/>
  <c r="E11" i="33"/>
  <c r="F11" i="33"/>
  <c r="G14" i="30"/>
  <c r="J53" i="26"/>
  <c r="L53" i="26" s="1"/>
  <c r="H9" i="26" s="1"/>
  <c r="J57" i="26"/>
  <c r="L57" i="26" s="1"/>
  <c r="H13" i="26" s="1"/>
  <c r="J61" i="26"/>
  <c r="L61" i="26" s="1"/>
  <c r="H17" i="26" s="1"/>
  <c r="J65" i="26"/>
  <c r="L65" i="26" s="1"/>
  <c r="H21" i="26" s="1"/>
  <c r="J52" i="26"/>
  <c r="L52" i="26" s="1"/>
  <c r="H8" i="26" s="1"/>
  <c r="J56" i="26"/>
  <c r="L56" i="26" s="1"/>
  <c r="H12" i="26" s="1"/>
  <c r="J60" i="26"/>
  <c r="L60" i="26" s="1"/>
  <c r="H16" i="26" s="1"/>
  <c r="J64" i="26"/>
  <c r="L64" i="26" s="1"/>
  <c r="H20" i="26" s="1"/>
  <c r="J68" i="26"/>
  <c r="L68" i="26" s="1"/>
  <c r="H24" i="26" s="1"/>
  <c r="J69" i="26"/>
  <c r="E10" i="26"/>
  <c r="J51" i="26"/>
  <c r="L51" i="26" s="1"/>
  <c r="H7" i="26" s="1"/>
  <c r="J55" i="26"/>
  <c r="L55" i="26" s="1"/>
  <c r="H11" i="26" s="1"/>
  <c r="J59" i="26"/>
  <c r="L59" i="26" s="1"/>
  <c r="H15" i="26" s="1"/>
  <c r="J63" i="26"/>
  <c r="L63" i="26" s="1"/>
  <c r="H19" i="26" s="1"/>
  <c r="J67" i="26"/>
  <c r="L67" i="26" s="1"/>
  <c r="H23" i="26" s="1"/>
  <c r="J50" i="26"/>
  <c r="L50" i="26" s="1"/>
  <c r="J54" i="26"/>
  <c r="L54" i="26" s="1"/>
  <c r="H10" i="26" s="1"/>
  <c r="J58" i="26"/>
  <c r="L58" i="26" s="1"/>
  <c r="H14" i="26" s="1"/>
  <c r="J62" i="26"/>
  <c r="L62" i="26" s="1"/>
  <c r="H18" i="26" s="1"/>
  <c r="J66" i="26"/>
  <c r="L66" i="26" s="1"/>
  <c r="H22" i="26" s="1"/>
  <c r="G136" i="30"/>
  <c r="M113" i="30"/>
  <c r="L112" i="30"/>
  <c r="D34" i="26"/>
  <c r="C24" i="34"/>
  <c r="A25" i="34"/>
  <c r="D24" i="34"/>
  <c r="I51" i="26"/>
  <c r="G51" i="26"/>
  <c r="G131" i="30"/>
  <c r="G30" i="30"/>
  <c r="G134" i="30"/>
  <c r="G135" i="30"/>
  <c r="H135" i="30" s="1"/>
  <c r="F126" i="30"/>
  <c r="E111" i="30"/>
  <c r="F65" i="30"/>
  <c r="F7" i="30"/>
  <c r="G132" i="30"/>
  <c r="K129" i="30"/>
  <c r="H128" i="31"/>
  <c r="H130" i="31"/>
  <c r="H132" i="31" s="1"/>
  <c r="H190" i="31" s="1"/>
  <c r="H196" i="31" s="1"/>
  <c r="C42" i="33"/>
  <c r="D42" i="33" s="1"/>
  <c r="B43" i="33"/>
  <c r="F19" i="24"/>
  <c r="E11" i="32" l="1"/>
  <c r="E14" i="32"/>
  <c r="E16" i="32" s="1"/>
  <c r="E17" i="32" s="1"/>
  <c r="G9" i="32"/>
  <c r="E32" i="26"/>
  <c r="E23" i="26"/>
  <c r="E24" i="34"/>
  <c r="L129" i="30"/>
  <c r="I135" i="30"/>
  <c r="H134" i="30"/>
  <c r="I134" i="30" s="1"/>
  <c r="N113" i="30"/>
  <c r="M112" i="30"/>
  <c r="H133" i="30"/>
  <c r="H6" i="26"/>
  <c r="B44" i="33"/>
  <c r="C43" i="33"/>
  <c r="D43" i="33" s="1"/>
  <c r="C25" i="34"/>
  <c r="A26" i="34"/>
  <c r="H136" i="30"/>
  <c r="E11" i="26"/>
  <c r="E28" i="26"/>
  <c r="H14" i="30"/>
  <c r="H132" i="30"/>
  <c r="G7" i="30"/>
  <c r="F13" i="30"/>
  <c r="G28" i="30"/>
  <c r="F105" i="30"/>
  <c r="H131" i="30"/>
  <c r="G128" i="30"/>
  <c r="G163" i="30" s="1"/>
  <c r="G7" i="26"/>
  <c r="B24" i="34"/>
  <c r="D25" i="34" s="1"/>
  <c r="G65" i="30"/>
  <c r="E52" i="26"/>
  <c r="F52" i="26" s="1"/>
  <c r="L8" i="30"/>
  <c r="H9" i="32" l="1"/>
  <c r="G14" i="32"/>
  <c r="I132" i="30"/>
  <c r="I30" i="30"/>
  <c r="I136" i="30"/>
  <c r="K69" i="26"/>
  <c r="L69" i="26" s="1"/>
  <c r="C23" i="26"/>
  <c r="B25" i="34"/>
  <c r="D26" i="34" s="1"/>
  <c r="E25" i="34"/>
  <c r="N112" i="30"/>
  <c r="O113" i="30"/>
  <c r="I52" i="26"/>
  <c r="G52" i="26"/>
  <c r="I131" i="30"/>
  <c r="H128" i="30"/>
  <c r="H163" i="30" s="1"/>
  <c r="M8" i="30"/>
  <c r="H52" i="26"/>
  <c r="F111" i="30"/>
  <c r="G126" i="30"/>
  <c r="G105" i="30"/>
  <c r="I14" i="30"/>
  <c r="I133" i="30"/>
  <c r="H30" i="30"/>
  <c r="H7" i="30" s="1"/>
  <c r="C26" i="34"/>
  <c r="A27" i="34"/>
  <c r="B45" i="33"/>
  <c r="C44" i="33"/>
  <c r="D44" i="33" s="1"/>
  <c r="M129" i="30"/>
  <c r="E14" i="26"/>
  <c r="E29" i="26" s="1"/>
  <c r="E34" i="26" s="1"/>
  <c r="D35" i="26" s="1"/>
  <c r="E35" i="26" s="1"/>
  <c r="H28" i="30"/>
  <c r="G13" i="30"/>
  <c r="H14" i="32" l="1"/>
  <c r="G16" i="32"/>
  <c r="G17" i="32" s="1"/>
  <c r="H65" i="30"/>
  <c r="H25" i="26"/>
  <c r="E36" i="26"/>
  <c r="E26" i="34"/>
  <c r="H13" i="30"/>
  <c r="I7" i="30"/>
  <c r="I28" i="30"/>
  <c r="B26" i="34"/>
  <c r="D27" i="34" s="1"/>
  <c r="N129" i="30"/>
  <c r="J14" i="30"/>
  <c r="H53" i="26"/>
  <c r="E53" i="26"/>
  <c r="F53" i="26" s="1"/>
  <c r="J136" i="30"/>
  <c r="K136" i="30" s="1"/>
  <c r="E15" i="26"/>
  <c r="J134" i="30"/>
  <c r="C45" i="33"/>
  <c r="D45" i="33" s="1"/>
  <c r="B46" i="33"/>
  <c r="A28" i="34"/>
  <c r="C27" i="34"/>
  <c r="J133" i="30"/>
  <c r="K133" i="30" s="1"/>
  <c r="H126" i="30"/>
  <c r="H105" i="30"/>
  <c r="G111" i="30"/>
  <c r="N8" i="30"/>
  <c r="J131" i="30"/>
  <c r="I128" i="30"/>
  <c r="I163" i="30" s="1"/>
  <c r="G8" i="26"/>
  <c r="J135" i="30"/>
  <c r="K135" i="30" s="1"/>
  <c r="O112" i="30"/>
  <c r="P113" i="30"/>
  <c r="P112" i="30" s="1"/>
  <c r="I65" i="30"/>
  <c r="J132" i="30"/>
  <c r="K132" i="30" s="1"/>
  <c r="K134" i="30" l="1"/>
  <c r="B27" i="34"/>
  <c r="D28" i="34" s="1"/>
  <c r="E27" i="34"/>
  <c r="K131" i="30"/>
  <c r="J128" i="30"/>
  <c r="J163" i="30" s="1"/>
  <c r="J30" i="30"/>
  <c r="J7" i="30" s="1"/>
  <c r="O8" i="30"/>
  <c r="K30" i="30"/>
  <c r="A29" i="34"/>
  <c r="C28" i="34"/>
  <c r="K14" i="30"/>
  <c r="K65" i="30" s="1"/>
  <c r="O129" i="30"/>
  <c r="J28" i="30"/>
  <c r="I13" i="30"/>
  <c r="I105" i="30"/>
  <c r="H111" i="30"/>
  <c r="I126" i="30"/>
  <c r="L133" i="30"/>
  <c r="B47" i="33"/>
  <c r="C46" i="33"/>
  <c r="D46" i="33" s="1"/>
  <c r="I53" i="26"/>
  <c r="G53" i="26"/>
  <c r="L135" i="30"/>
  <c r="E54" i="26"/>
  <c r="F54" i="26" s="1"/>
  <c r="B28" i="34" l="1"/>
  <c r="D29" i="34" s="1"/>
  <c r="J65" i="30"/>
  <c r="H54" i="26"/>
  <c r="L136" i="30"/>
  <c r="E28" i="34"/>
  <c r="J126" i="30"/>
  <c r="J105" i="30"/>
  <c r="I111" i="30"/>
  <c r="P8" i="30"/>
  <c r="L132" i="30"/>
  <c r="L30" i="30"/>
  <c r="C29" i="34"/>
  <c r="A30" i="34"/>
  <c r="L134" i="30"/>
  <c r="G9" i="26"/>
  <c r="P129" i="30"/>
  <c r="L131" i="30"/>
  <c r="K128" i="30"/>
  <c r="K163" i="30" s="1"/>
  <c r="E55" i="26"/>
  <c r="F55" i="26" s="1"/>
  <c r="H55" i="26"/>
  <c r="G54" i="26"/>
  <c r="I54" i="26"/>
  <c r="G10" i="26" s="1"/>
  <c r="B48" i="33"/>
  <c r="C47" i="33"/>
  <c r="D47" i="33" s="1"/>
  <c r="K7" i="30"/>
  <c r="J13" i="30"/>
  <c r="K28" i="30"/>
  <c r="L14" i="30"/>
  <c r="B29" i="34" l="1"/>
  <c r="D30" i="34" s="1"/>
  <c r="M135" i="30"/>
  <c r="G55" i="26"/>
  <c r="I55" i="26"/>
  <c r="M131" i="30"/>
  <c r="L128" i="30"/>
  <c r="L163" i="30" s="1"/>
  <c r="M133" i="30"/>
  <c r="A31" i="34"/>
  <c r="C30" i="34"/>
  <c r="B30" i="34" s="1"/>
  <c r="M14" i="30"/>
  <c r="E29" i="34"/>
  <c r="C48" i="33"/>
  <c r="D48" i="33" s="1"/>
  <c r="B49" i="33"/>
  <c r="E56" i="26"/>
  <c r="F56" i="26" s="1"/>
  <c r="L65" i="30"/>
  <c r="L28" i="30"/>
  <c r="K13" i="30"/>
  <c r="L7" i="30"/>
  <c r="M134" i="30"/>
  <c r="N134" i="30" s="1"/>
  <c r="M136" i="30"/>
  <c r="N136" i="30" s="1"/>
  <c r="M132" i="30"/>
  <c r="N132" i="30" s="1"/>
  <c r="K105" i="30"/>
  <c r="J111" i="30"/>
  <c r="K126" i="30"/>
  <c r="E30" i="34" l="1"/>
  <c r="M30" i="30"/>
  <c r="C49" i="33"/>
  <c r="D49" i="33" s="1"/>
  <c r="B50" i="33"/>
  <c r="L126" i="30"/>
  <c r="K111" i="30"/>
  <c r="L105" i="30"/>
  <c r="H56" i="26"/>
  <c r="N14" i="30"/>
  <c r="G11" i="26"/>
  <c r="M7" i="30"/>
  <c r="M28" i="30"/>
  <c r="L13" i="30"/>
  <c r="G56" i="26"/>
  <c r="I56" i="26"/>
  <c r="G12" i="26" s="1"/>
  <c r="N30" i="30"/>
  <c r="N133" i="30"/>
  <c r="A32" i="34"/>
  <c r="C31" i="34"/>
  <c r="B31" i="34" s="1"/>
  <c r="D31" i="34"/>
  <c r="N135" i="30"/>
  <c r="M65" i="30"/>
  <c r="N131" i="30"/>
  <c r="M128" i="30"/>
  <c r="M163" i="30" s="1"/>
  <c r="E31" i="34" l="1"/>
  <c r="O133" i="30"/>
  <c r="N28" i="30"/>
  <c r="M13" i="30"/>
  <c r="N7" i="30"/>
  <c r="O132" i="30"/>
  <c r="A33" i="34"/>
  <c r="C32" i="34"/>
  <c r="B32" i="34" s="1"/>
  <c r="D32" i="34"/>
  <c r="O135" i="30"/>
  <c r="P135" i="30" s="1"/>
  <c r="O136" i="30"/>
  <c r="N65" i="30"/>
  <c r="C50" i="33"/>
  <c r="D50" i="33" s="1"/>
  <c r="B51" i="33"/>
  <c r="P14" i="30"/>
  <c r="O14" i="30"/>
  <c r="M105" i="30"/>
  <c r="L111" i="30"/>
  <c r="M126" i="30"/>
  <c r="O131" i="30"/>
  <c r="N128" i="30"/>
  <c r="N163" i="30" s="1"/>
  <c r="O30" i="30"/>
  <c r="E57" i="26"/>
  <c r="F57" i="26" s="1"/>
  <c r="H57" i="26"/>
  <c r="O134" i="30"/>
  <c r="P134" i="30" s="1"/>
  <c r="P133" i="30" l="1"/>
  <c r="C33" i="34"/>
  <c r="B33" i="34" s="1"/>
  <c r="A34" i="34"/>
  <c r="D33" i="34"/>
  <c r="O7" i="30"/>
  <c r="N13" i="30"/>
  <c r="O28" i="30"/>
  <c r="B52" i="33"/>
  <c r="C51" i="33"/>
  <c r="D51" i="33" s="1"/>
  <c r="E58" i="26"/>
  <c r="F58" i="26" s="1"/>
  <c r="N105" i="30"/>
  <c r="M111" i="30"/>
  <c r="N126" i="30"/>
  <c r="G57" i="26"/>
  <c r="I57" i="26"/>
  <c r="P131" i="30"/>
  <c r="O128" i="30"/>
  <c r="O163" i="30" s="1"/>
  <c r="O65" i="30"/>
  <c r="E32" i="34"/>
  <c r="P136" i="30"/>
  <c r="P132" i="30"/>
  <c r="P30" i="30"/>
  <c r="P65" i="30" s="1"/>
  <c r="P128" i="30" l="1"/>
  <c r="P163" i="30" s="1"/>
  <c r="H58" i="26"/>
  <c r="E59" i="26" s="1"/>
  <c r="F59" i="26" s="1"/>
  <c r="E33" i="34"/>
  <c r="I58" i="26"/>
  <c r="G14" i="26" s="1"/>
  <c r="G58" i="26"/>
  <c r="C34" i="34"/>
  <c r="B34" i="34" s="1"/>
  <c r="A35" i="34"/>
  <c r="D34" i="34"/>
  <c r="G13" i="26"/>
  <c r="O126" i="30"/>
  <c r="O105" i="30"/>
  <c r="N111" i="30"/>
  <c r="C52" i="33"/>
  <c r="D52" i="33" s="1"/>
  <c r="B53" i="33"/>
  <c r="O13" i="30"/>
  <c r="P7" i="30"/>
  <c r="P13" i="30" s="1"/>
  <c r="P28" i="30"/>
  <c r="E34" i="34" l="1"/>
  <c r="P126" i="30"/>
  <c r="P105" i="30"/>
  <c r="P111" i="30" s="1"/>
  <c r="O111" i="30"/>
  <c r="I59" i="26"/>
  <c r="G15" i="26" s="1"/>
  <c r="G59" i="26"/>
  <c r="C53" i="33"/>
  <c r="D53" i="33" s="1"/>
  <c r="B54" i="33"/>
  <c r="A36" i="34"/>
  <c r="C35" i="34"/>
  <c r="B35" i="34" s="1"/>
  <c r="D35" i="34"/>
  <c r="H59" i="26"/>
  <c r="C36" i="34" l="1"/>
  <c r="B36" i="34" s="1"/>
  <c r="A37" i="34"/>
  <c r="D36" i="34"/>
  <c r="E60" i="26"/>
  <c r="F60" i="26" s="1"/>
  <c r="E35" i="34"/>
  <c r="C54" i="33"/>
  <c r="D54" i="33" s="1"/>
  <c r="B55" i="33"/>
  <c r="E36" i="34" l="1"/>
  <c r="I60" i="26"/>
  <c r="G16" i="26" s="1"/>
  <c r="G60" i="26"/>
  <c r="C37" i="34"/>
  <c r="B37" i="34" s="1"/>
  <c r="A38" i="34"/>
  <c r="D37" i="34"/>
  <c r="B56" i="33"/>
  <c r="C55" i="33"/>
  <c r="D55" i="33" s="1"/>
  <c r="H60" i="26"/>
  <c r="E37" i="34" l="1"/>
  <c r="C38" i="34"/>
  <c r="B38" i="34" s="1"/>
  <c r="A39" i="34"/>
  <c r="D38" i="34"/>
  <c r="B57" i="33"/>
  <c r="C56" i="33"/>
  <c r="D56" i="33" s="1"/>
  <c r="E61" i="26"/>
  <c r="F61" i="26" s="1"/>
  <c r="E38" i="34" l="1"/>
  <c r="I61" i="26"/>
  <c r="G17" i="26" s="1"/>
  <c r="G61" i="26"/>
  <c r="H61" i="26"/>
  <c r="A40" i="34"/>
  <c r="C39" i="34"/>
  <c r="B39" i="34" s="1"/>
  <c r="D39" i="34"/>
  <c r="C57" i="33"/>
  <c r="D57" i="33" s="1"/>
  <c r="B58" i="33"/>
  <c r="E39" i="34" l="1"/>
  <c r="C40" i="34"/>
  <c r="B40" i="34" s="1"/>
  <c r="A41" i="34"/>
  <c r="D40" i="34"/>
  <c r="E62" i="26"/>
  <c r="F62" i="26" s="1"/>
  <c r="B59" i="33"/>
  <c r="C58" i="33"/>
  <c r="D58" i="33" s="1"/>
  <c r="E40" i="34" l="1"/>
  <c r="B60" i="33"/>
  <c r="C59" i="33"/>
  <c r="D59" i="33" s="1"/>
  <c r="I62" i="26"/>
  <c r="G18" i="26" s="1"/>
  <c r="G62" i="26"/>
  <c r="C41" i="34"/>
  <c r="B41" i="34" s="1"/>
  <c r="A42" i="34"/>
  <c r="D41" i="34"/>
  <c r="H62" i="26"/>
  <c r="C42" i="34" l="1"/>
  <c r="B42" i="34" s="1"/>
  <c r="A43" i="34"/>
  <c r="D42" i="34"/>
  <c r="E41" i="34"/>
  <c r="E63" i="26"/>
  <c r="F63" i="26" s="1"/>
  <c r="B61" i="33"/>
  <c r="C60" i="33"/>
  <c r="D60" i="33" s="1"/>
  <c r="E42" i="34" l="1"/>
  <c r="C61" i="33"/>
  <c r="D61" i="33" s="1"/>
  <c r="B62" i="33"/>
  <c r="H63" i="26"/>
  <c r="A44" i="34"/>
  <c r="C43" i="34"/>
  <c r="B43" i="34" s="1"/>
  <c r="D43" i="34"/>
  <c r="I63" i="26"/>
  <c r="G19" i="26" s="1"/>
  <c r="G63" i="26"/>
  <c r="A45" i="34" l="1"/>
  <c r="C44" i="34"/>
  <c r="D44" i="34"/>
  <c r="E43" i="34"/>
  <c r="H64" i="26"/>
  <c r="E64" i="26"/>
  <c r="F64" i="26" s="1"/>
  <c r="B63" i="33"/>
  <c r="C62" i="33"/>
  <c r="D62" i="33" s="1"/>
  <c r="E44" i="34" l="1"/>
  <c r="B44" i="34"/>
  <c r="D45" i="34" s="1"/>
  <c r="I64" i="26"/>
  <c r="G20" i="26" s="1"/>
  <c r="G64" i="26"/>
  <c r="B64" i="33"/>
  <c r="C63" i="33"/>
  <c r="D63" i="33" s="1"/>
  <c r="E65" i="26"/>
  <c r="F65" i="26" s="1"/>
  <c r="C45" i="34"/>
  <c r="A46" i="34"/>
  <c r="H65" i="26" l="1"/>
  <c r="B45" i="34"/>
  <c r="D46" i="34" s="1"/>
  <c r="E45" i="34"/>
  <c r="A47" i="34"/>
  <c r="C46" i="34"/>
  <c r="E66" i="26"/>
  <c r="F66" i="26" s="1"/>
  <c r="C64" i="33"/>
  <c r="D64" i="33" s="1"/>
  <c r="B65" i="33"/>
  <c r="I65" i="26"/>
  <c r="G21" i="26" s="1"/>
  <c r="G65" i="26"/>
  <c r="B46" i="34" l="1"/>
  <c r="D47" i="34" s="1"/>
  <c r="C65" i="33"/>
  <c r="D65" i="33" s="1"/>
  <c r="B66" i="33"/>
  <c r="E46" i="34"/>
  <c r="I66" i="26"/>
  <c r="G22" i="26" s="1"/>
  <c r="G66" i="26"/>
  <c r="H66" i="26"/>
  <c r="A48" i="34"/>
  <c r="C47" i="34"/>
  <c r="B47" i="34" s="1"/>
  <c r="E47" i="34" l="1"/>
  <c r="A49" i="34"/>
  <c r="C48" i="34"/>
  <c r="B48" i="34" s="1"/>
  <c r="D48" i="34"/>
  <c r="E67" i="26"/>
  <c r="F67" i="26" s="1"/>
  <c r="C66" i="33"/>
  <c r="D66" i="33" s="1"/>
  <c r="B67" i="33"/>
  <c r="H67" i="26" l="1"/>
  <c r="B68" i="33"/>
  <c r="C67" i="33"/>
  <c r="D67" i="33" s="1"/>
  <c r="E48" i="34"/>
  <c r="E68" i="26"/>
  <c r="F68" i="26" s="1"/>
  <c r="I67" i="26"/>
  <c r="G23" i="26" s="1"/>
  <c r="G67" i="26"/>
  <c r="C49" i="34"/>
  <c r="B49" i="34" s="1"/>
  <c r="A50" i="34"/>
  <c r="D49" i="34"/>
  <c r="E49" i="34" l="1"/>
  <c r="I68" i="26"/>
  <c r="G24" i="26" s="1"/>
  <c r="G68" i="26"/>
  <c r="C68" i="33"/>
  <c r="D68" i="33" s="1"/>
  <c r="B69" i="33"/>
  <c r="H68" i="26"/>
  <c r="C50" i="34"/>
  <c r="B50" i="34" s="1"/>
  <c r="A51" i="34"/>
  <c r="D50" i="34"/>
  <c r="A52" i="34" l="1"/>
  <c r="C51" i="34"/>
  <c r="B51" i="34" s="1"/>
  <c r="D51" i="34"/>
  <c r="C69" i="33"/>
  <c r="D69" i="33" s="1"/>
  <c r="B70" i="33"/>
  <c r="E69" i="26"/>
  <c r="F69" i="26" s="1"/>
  <c r="E50" i="34"/>
  <c r="E51" i="34" l="1"/>
  <c r="G69" i="26"/>
  <c r="I69" i="26"/>
  <c r="G25" i="26" s="1"/>
  <c r="H69" i="26"/>
  <c r="B71" i="33"/>
  <c r="C70" i="33"/>
  <c r="D70" i="33" s="1"/>
  <c r="C52" i="34"/>
  <c r="B52" i="34" s="1"/>
  <c r="A53" i="34"/>
  <c r="D52" i="34"/>
  <c r="E52" i="34" l="1"/>
  <c r="C53" i="34"/>
  <c r="B53" i="34" s="1"/>
  <c r="A54" i="34"/>
  <c r="D53" i="34"/>
  <c r="B72" i="33"/>
  <c r="C71" i="33"/>
  <c r="D71" i="33" s="1"/>
  <c r="E70" i="26"/>
  <c r="F70" i="26" s="1"/>
  <c r="E53" i="34" l="1"/>
  <c r="B73" i="33"/>
  <c r="C72" i="33"/>
  <c r="D72" i="33" s="1"/>
  <c r="H70" i="26"/>
  <c r="C54" i="34"/>
  <c r="B54" i="34" s="1"/>
  <c r="A55" i="34"/>
  <c r="D54" i="34"/>
  <c r="G70" i="26"/>
  <c r="I70" i="26"/>
  <c r="G26" i="26" s="1"/>
  <c r="E71" i="26" l="1"/>
  <c r="F71" i="26" s="1"/>
  <c r="C73" i="33"/>
  <c r="D73" i="33" s="1"/>
  <c r="B74" i="33"/>
  <c r="E54" i="34"/>
  <c r="A56" i="34"/>
  <c r="C55" i="34"/>
  <c r="B55" i="34" s="1"/>
  <c r="D55" i="34"/>
  <c r="E55" i="34" l="1"/>
  <c r="C74" i="33"/>
  <c r="D74" i="33" s="1"/>
  <c r="B75" i="33"/>
  <c r="C56" i="34"/>
  <c r="B56" i="34" s="1"/>
  <c r="A57" i="34"/>
  <c r="D56" i="34"/>
  <c r="H71" i="26"/>
  <c r="G71" i="26"/>
  <c r="I71" i="26"/>
  <c r="G27" i="26" s="1"/>
  <c r="E56" i="34" l="1"/>
  <c r="E72" i="26"/>
  <c r="F72" i="26" s="1"/>
  <c r="B76" i="33"/>
  <c r="C75" i="33"/>
  <c r="D75" i="33" s="1"/>
  <c r="C57" i="34"/>
  <c r="B57" i="34" s="1"/>
  <c r="A58" i="34"/>
  <c r="D57" i="34"/>
  <c r="E57" i="34" l="1"/>
  <c r="G72" i="26"/>
  <c r="I72" i="26"/>
  <c r="G28" i="26" s="1"/>
  <c r="C58" i="34"/>
  <c r="B58" i="34" s="1"/>
  <c r="A59" i="34"/>
  <c r="D58" i="34"/>
  <c r="B77" i="33"/>
  <c r="C76" i="33"/>
  <c r="D76" i="33" s="1"/>
  <c r="H72" i="26"/>
  <c r="E58" i="34" l="1"/>
  <c r="C77" i="33"/>
  <c r="D77" i="33" s="1"/>
  <c r="B78" i="33"/>
  <c r="E73" i="26"/>
  <c r="F73" i="26" s="1"/>
  <c r="A60" i="34"/>
  <c r="C59" i="34"/>
  <c r="B59" i="34" s="1"/>
  <c r="D59" i="34"/>
  <c r="E59" i="34" l="1"/>
  <c r="H73" i="26"/>
  <c r="A61" i="34"/>
  <c r="C60" i="34"/>
  <c r="B60" i="34" s="1"/>
  <c r="D60" i="34"/>
  <c r="I73" i="26"/>
  <c r="G29" i="26" s="1"/>
  <c r="G73" i="26"/>
  <c r="E74" i="26"/>
  <c r="F74" i="26" s="1"/>
  <c r="C78" i="33"/>
  <c r="D78" i="33" s="1"/>
  <c r="B79" i="33"/>
  <c r="E60" i="34" l="1"/>
  <c r="H74" i="26"/>
  <c r="G74" i="26"/>
  <c r="I74" i="26"/>
  <c r="G30" i="26" s="1"/>
  <c r="B80" i="33"/>
  <c r="C79" i="33"/>
  <c r="D79" i="33" s="1"/>
  <c r="C61" i="34"/>
  <c r="B61" i="34" s="1"/>
  <c r="A62" i="34"/>
  <c r="D61" i="34"/>
  <c r="E61" i="34" l="1"/>
  <c r="A63" i="34"/>
  <c r="C62" i="34"/>
  <c r="B62" i="34" s="1"/>
  <c r="D62" i="34"/>
  <c r="C80" i="33"/>
  <c r="D80" i="33" s="1"/>
  <c r="B81" i="33"/>
  <c r="E75" i="26"/>
  <c r="F75" i="26" s="1"/>
  <c r="G75" i="26" l="1"/>
  <c r="I75" i="26"/>
  <c r="G31" i="26" s="1"/>
  <c r="C81" i="33"/>
  <c r="D81" i="33" s="1"/>
  <c r="B82" i="33"/>
  <c r="A64" i="34"/>
  <c r="C63" i="34"/>
  <c r="B63" i="34"/>
  <c r="D63" i="34"/>
  <c r="H75" i="26"/>
  <c r="E62" i="34"/>
  <c r="E63" i="34" l="1"/>
  <c r="A65" i="34"/>
  <c r="C64" i="34"/>
  <c r="B64" i="34" s="1"/>
  <c r="D64" i="34"/>
  <c r="C82" i="33"/>
  <c r="D82" i="33" s="1"/>
  <c r="B83" i="33"/>
  <c r="E76" i="26"/>
  <c r="F76" i="26" s="1"/>
  <c r="E64" i="34" l="1"/>
  <c r="H76" i="26"/>
  <c r="E77" i="26"/>
  <c r="F77" i="26" s="1"/>
  <c r="G76" i="26"/>
  <c r="I76" i="26"/>
  <c r="G32" i="26" s="1"/>
  <c r="B84" i="33"/>
  <c r="C83" i="33"/>
  <c r="D83" i="33" s="1"/>
  <c r="C65" i="34"/>
  <c r="B65" i="34" s="1"/>
  <c r="A66" i="34"/>
  <c r="D65" i="34"/>
  <c r="H77" i="26" l="1"/>
  <c r="E65" i="34"/>
  <c r="I77" i="26"/>
  <c r="G33" i="26" s="1"/>
  <c r="G77" i="26"/>
  <c r="C66" i="34"/>
  <c r="B66" i="34" s="1"/>
  <c r="A67" i="34"/>
  <c r="D66" i="34"/>
  <c r="B85" i="33"/>
  <c r="C84" i="33"/>
  <c r="D84" i="33" s="1"/>
  <c r="E78" i="26"/>
  <c r="F78" i="26" s="1"/>
  <c r="E66" i="34" l="1"/>
  <c r="A68" i="34"/>
  <c r="C67" i="34"/>
  <c r="D67" i="34"/>
  <c r="C85" i="33"/>
  <c r="D85" i="33" s="1"/>
  <c r="B86" i="33"/>
  <c r="G78" i="26"/>
  <c r="I78" i="26"/>
  <c r="G34" i="26" s="1"/>
  <c r="H78" i="26"/>
  <c r="E67" i="34" l="1"/>
  <c r="B67" i="34"/>
  <c r="C68" i="34"/>
  <c r="A69" i="34"/>
  <c r="B87" i="33"/>
  <c r="C86" i="33"/>
  <c r="D86" i="33" s="1"/>
  <c r="E79" i="26"/>
  <c r="F79" i="26" s="1"/>
  <c r="H79" i="26"/>
  <c r="B68" i="34" l="1"/>
  <c r="D69" i="34" s="1"/>
  <c r="D68" i="34"/>
  <c r="E68" i="34" s="1"/>
  <c r="G79" i="26"/>
  <c r="I79" i="26"/>
  <c r="C69" i="34"/>
  <c r="A70" i="34"/>
  <c r="B69" i="34"/>
  <c r="B88" i="33"/>
  <c r="C87" i="33"/>
  <c r="D87" i="33" s="1"/>
  <c r="E69" i="34" l="1"/>
  <c r="C70" i="34"/>
  <c r="B70" i="34" s="1"/>
  <c r="A71" i="34"/>
  <c r="D70" i="34"/>
  <c r="B89" i="33"/>
  <c r="C88" i="33"/>
  <c r="D88" i="33" s="1"/>
  <c r="G35" i="26"/>
  <c r="D36" i="26"/>
  <c r="E70" i="34" l="1"/>
  <c r="A72" i="34"/>
  <c r="C71" i="34"/>
  <c r="D71" i="34"/>
  <c r="C89" i="33"/>
  <c r="D89" i="33" s="1"/>
  <c r="B90" i="33"/>
  <c r="E71" i="34" l="1"/>
  <c r="B71" i="34"/>
  <c r="D72" i="34" s="1"/>
  <c r="C72" i="34"/>
  <c r="A73" i="34"/>
  <c r="C90" i="33"/>
  <c r="D90" i="33" s="1"/>
  <c r="B91" i="33"/>
  <c r="E72" i="34" l="1"/>
  <c r="B72" i="34"/>
  <c r="C73" i="34"/>
  <c r="A74" i="34"/>
  <c r="B92" i="33"/>
  <c r="C91" i="33"/>
  <c r="D91" i="33" s="1"/>
  <c r="B73" i="34" l="1"/>
  <c r="D73" i="34"/>
  <c r="E73" i="34" s="1"/>
  <c r="C74" i="34"/>
  <c r="B74" i="34" s="1"/>
  <c r="A75" i="34"/>
  <c r="D74" i="34"/>
  <c r="C92" i="33"/>
  <c r="D92" i="33" s="1"/>
  <c r="B93" i="33"/>
  <c r="E74" i="34" l="1"/>
  <c r="A76" i="34"/>
  <c r="C75" i="34"/>
  <c r="B75" i="34" s="1"/>
  <c r="D75" i="34"/>
  <c r="C93" i="33"/>
  <c r="D93" i="33" s="1"/>
  <c r="B94" i="33"/>
  <c r="E75" i="34" l="1"/>
  <c r="A77" i="34"/>
  <c r="C76" i="34"/>
  <c r="D76" i="34"/>
  <c r="C94" i="33"/>
  <c r="D94" i="33" s="1"/>
  <c r="B95" i="33"/>
  <c r="E76" i="34" l="1"/>
  <c r="B76" i="34"/>
  <c r="C77" i="34"/>
  <c r="B77" i="34" s="1"/>
  <c r="A78" i="34"/>
  <c r="D77" i="34"/>
  <c r="B96" i="33"/>
  <c r="C95" i="33"/>
  <c r="D95" i="33" s="1"/>
  <c r="E77" i="34" l="1"/>
  <c r="A79" i="34"/>
  <c r="C78" i="34"/>
  <c r="B78" i="34" s="1"/>
  <c r="D78" i="34"/>
  <c r="C96" i="33"/>
  <c r="D96" i="33" s="1"/>
  <c r="B97" i="33"/>
  <c r="E78" i="34" l="1"/>
  <c r="C97" i="33"/>
  <c r="D97" i="33" s="1"/>
  <c r="B98" i="33"/>
  <c r="A80" i="34"/>
  <c r="C79" i="34"/>
  <c r="D79" i="34"/>
  <c r="E79" i="34" l="1"/>
  <c r="B79" i="34"/>
  <c r="D80" i="34" s="1"/>
  <c r="A81" i="34"/>
  <c r="C80" i="34"/>
  <c r="C98" i="33"/>
  <c r="D98" i="33" s="1"/>
  <c r="B99" i="33"/>
  <c r="B80" i="34" l="1"/>
  <c r="E80" i="34"/>
  <c r="C81" i="34"/>
  <c r="B81" i="34" s="1"/>
  <c r="A82" i="34"/>
  <c r="D81" i="34"/>
  <c r="B100" i="33"/>
  <c r="C99" i="33"/>
  <c r="D99" i="33" s="1"/>
  <c r="E81" i="34" l="1"/>
  <c r="C82" i="34"/>
  <c r="B82" i="34" s="1"/>
  <c r="A83" i="34"/>
  <c r="D82" i="34"/>
  <c r="B101" i="33"/>
  <c r="C100" i="33"/>
  <c r="D100" i="33" s="1"/>
  <c r="E82" i="34" l="1"/>
  <c r="A84" i="34"/>
  <c r="C83" i="34"/>
  <c r="E83" i="34" s="1"/>
  <c r="D83" i="34"/>
  <c r="C101" i="33"/>
  <c r="D101" i="33" s="1"/>
  <c r="B102" i="33"/>
  <c r="B83" i="34" l="1"/>
  <c r="D84" i="34" s="1"/>
  <c r="C84" i="34"/>
  <c r="B84" i="34" s="1"/>
  <c r="A85" i="34"/>
  <c r="B103" i="33"/>
  <c r="C102" i="33"/>
  <c r="D102" i="33" s="1"/>
  <c r="E84" i="34" l="1"/>
  <c r="C85" i="34"/>
  <c r="B85" i="34" s="1"/>
  <c r="A86" i="34"/>
  <c r="D85" i="34"/>
  <c r="B104" i="33"/>
  <c r="C103" i="33"/>
  <c r="D103" i="33" s="1"/>
  <c r="E85" i="34" l="1"/>
  <c r="B105" i="33"/>
  <c r="C104" i="33"/>
  <c r="D104" i="33" s="1"/>
  <c r="C86" i="34"/>
  <c r="B86" i="34" s="1"/>
  <c r="A87" i="34"/>
  <c r="D86" i="34"/>
  <c r="E86" i="34" l="1"/>
  <c r="A88" i="34"/>
  <c r="C87" i="34"/>
  <c r="D87" i="34"/>
  <c r="C105" i="33"/>
  <c r="D105" i="33" s="1"/>
  <c r="B106" i="33"/>
  <c r="E87" i="34" l="1"/>
  <c r="B87" i="34"/>
  <c r="D88" i="34" s="1"/>
  <c r="E88" i="34" s="1"/>
  <c r="C106" i="33"/>
  <c r="D106" i="33" s="1"/>
  <c r="B107" i="33"/>
  <c r="C88" i="34"/>
  <c r="B88" i="34" s="1"/>
  <c r="A89" i="34"/>
  <c r="C89" i="34" l="1"/>
  <c r="B89" i="34" s="1"/>
  <c r="A90" i="34"/>
  <c r="D89" i="34"/>
  <c r="E89" i="34" s="1"/>
  <c r="B108" i="33"/>
  <c r="C107" i="33"/>
  <c r="D107" i="33" s="1"/>
  <c r="C90" i="34" l="1"/>
  <c r="B90" i="34" s="1"/>
  <c r="A91" i="34"/>
  <c r="D90" i="34"/>
  <c r="E90" i="34" s="1"/>
  <c r="C108" i="33"/>
  <c r="D108" i="33" s="1"/>
  <c r="B109" i="33"/>
  <c r="A92" i="34" l="1"/>
  <c r="C91" i="34"/>
  <c r="B91" i="34"/>
  <c r="D91" i="34"/>
  <c r="C109" i="33"/>
  <c r="D109" i="33" s="1"/>
  <c r="B110" i="33"/>
  <c r="E91" i="34" l="1"/>
  <c r="A93" i="34"/>
  <c r="C92" i="34"/>
  <c r="E92" i="34" s="1"/>
  <c r="B92" i="34"/>
  <c r="D92" i="34"/>
  <c r="C110" i="33"/>
  <c r="D110" i="33" s="1"/>
  <c r="B111" i="33"/>
  <c r="B112" i="33" l="1"/>
  <c r="C111" i="33"/>
  <c r="D111" i="33" s="1"/>
  <c r="C93" i="34"/>
  <c r="B93" i="34"/>
  <c r="A94" i="34"/>
  <c r="D93" i="34"/>
  <c r="E93" i="34"/>
  <c r="A95" i="34" l="1"/>
  <c r="C94" i="34"/>
  <c r="B94" i="34" s="1"/>
  <c r="D94" i="34"/>
  <c r="C112" i="33"/>
  <c r="D112" i="33" s="1"/>
  <c r="B113" i="33"/>
  <c r="E94" i="34" l="1"/>
  <c r="C113" i="33"/>
  <c r="D113" i="33" s="1"/>
  <c r="B114" i="33"/>
  <c r="A96" i="34"/>
  <c r="C95" i="34"/>
  <c r="B95" i="34" s="1"/>
  <c r="D95" i="34"/>
  <c r="E95" i="34" l="1"/>
  <c r="A97" i="34"/>
  <c r="C96" i="34"/>
  <c r="B96" i="34" s="1"/>
  <c r="D96" i="34"/>
  <c r="C114" i="33"/>
  <c r="D114" i="33" s="1"/>
  <c r="B115" i="33"/>
  <c r="E96" i="34" l="1"/>
  <c r="B116" i="33"/>
  <c r="C115" i="33"/>
  <c r="D115" i="33" s="1"/>
  <c r="C97" i="34"/>
  <c r="B97" i="34" s="1"/>
  <c r="A98" i="34"/>
  <c r="D97" i="34"/>
  <c r="E97" i="34" l="1"/>
  <c r="C98" i="34"/>
  <c r="B98" i="34" s="1"/>
  <c r="A99" i="34"/>
  <c r="D98" i="34"/>
  <c r="B117" i="33"/>
  <c r="C116" i="33"/>
  <c r="D116" i="33" s="1"/>
  <c r="E98" i="34" l="1"/>
  <c r="A100" i="34"/>
  <c r="C99" i="34"/>
  <c r="B99" i="34" s="1"/>
  <c r="D99" i="34"/>
  <c r="C117" i="33"/>
  <c r="D117" i="33" s="1"/>
  <c r="B118" i="33"/>
  <c r="E99" i="34" l="1"/>
  <c r="C100" i="34"/>
  <c r="B100" i="34"/>
  <c r="A101" i="34"/>
  <c r="D100" i="34"/>
  <c r="B119" i="33"/>
  <c r="C118" i="33"/>
  <c r="D118" i="33" s="1"/>
  <c r="E100" i="34" l="1"/>
  <c r="C101" i="34"/>
  <c r="B101" i="34" s="1"/>
  <c r="A102" i="34"/>
  <c r="D101" i="34"/>
  <c r="B120" i="33"/>
  <c r="C119" i="33"/>
  <c r="D119" i="33" s="1"/>
  <c r="E101" i="34" l="1"/>
  <c r="B121" i="33"/>
  <c r="C120" i="33"/>
  <c r="D120" i="33" s="1"/>
  <c r="C102" i="34"/>
  <c r="B102" i="34" s="1"/>
  <c r="A103" i="34"/>
  <c r="D102" i="34"/>
  <c r="E102" i="34" l="1"/>
  <c r="A104" i="34"/>
  <c r="C103" i="34"/>
  <c r="D103" i="34"/>
  <c r="C121" i="33"/>
  <c r="D121" i="33" s="1"/>
  <c r="B122" i="33"/>
  <c r="E103" i="34" l="1"/>
  <c r="B103" i="34"/>
  <c r="D104" i="34" s="1"/>
  <c r="C104" i="34"/>
  <c r="A105" i="34"/>
  <c r="C122" i="33"/>
  <c r="D122" i="33" s="1"/>
  <c r="B123" i="33"/>
  <c r="E104" i="34" l="1"/>
  <c r="B104" i="34"/>
  <c r="D105" i="34" s="1"/>
  <c r="C105" i="34"/>
  <c r="B105" i="34" s="1"/>
  <c r="A106" i="34"/>
  <c r="B124" i="33"/>
  <c r="C123" i="33"/>
  <c r="D123" i="33" s="1"/>
  <c r="E105" i="34" l="1"/>
  <c r="C106" i="34"/>
  <c r="B106" i="34" s="1"/>
  <c r="A107" i="34"/>
  <c r="D106" i="34"/>
  <c r="C124" i="33"/>
  <c r="D124" i="33" s="1"/>
  <c r="B125" i="33"/>
  <c r="E106" i="34" l="1"/>
  <c r="A108" i="34"/>
  <c r="C107" i="34"/>
  <c r="B107" i="34"/>
  <c r="D107" i="34"/>
  <c r="C125" i="33"/>
  <c r="D125" i="33" s="1"/>
  <c r="B126" i="33"/>
  <c r="E107" i="34" l="1"/>
  <c r="A109" i="34"/>
  <c r="C108" i="34"/>
  <c r="B108" i="34" s="1"/>
  <c r="D108" i="34"/>
  <c r="C126" i="33"/>
  <c r="D126" i="33" s="1"/>
  <c r="B127" i="33"/>
  <c r="E108" i="34" l="1"/>
  <c r="B128" i="33"/>
  <c r="C127" i="33"/>
  <c r="D127" i="33" s="1"/>
  <c r="C109" i="34"/>
  <c r="B109" i="34" s="1"/>
  <c r="A110" i="34"/>
  <c r="D109" i="34"/>
  <c r="E109" i="34"/>
  <c r="A111" i="34" l="1"/>
  <c r="C110" i="34"/>
  <c r="B110" i="34" s="1"/>
  <c r="D110" i="34"/>
  <c r="C128" i="33"/>
  <c r="D128" i="33" s="1"/>
  <c r="B129" i="33"/>
  <c r="E110" i="34" l="1"/>
  <c r="C129" i="33"/>
  <c r="D129" i="33" s="1"/>
  <c r="B130" i="33"/>
  <c r="A112" i="34"/>
  <c r="C111" i="34"/>
  <c r="B111" i="34" s="1"/>
  <c r="D111" i="34"/>
  <c r="E111" i="34" l="1"/>
  <c r="A113" i="34"/>
  <c r="C112" i="34"/>
  <c r="B112" i="34" s="1"/>
  <c r="D112" i="34"/>
  <c r="C130" i="33"/>
  <c r="D130" i="33" s="1"/>
  <c r="B131" i="33"/>
  <c r="E112" i="34" l="1"/>
  <c r="C113" i="34"/>
  <c r="B113" i="34" s="1"/>
  <c r="A114" i="34"/>
  <c r="D113" i="34"/>
  <c r="B132" i="33"/>
  <c r="C131" i="33"/>
  <c r="D131" i="33" s="1"/>
  <c r="E113" i="34" l="1"/>
  <c r="B133" i="33"/>
  <c r="C132" i="33"/>
  <c r="D132" i="33" s="1"/>
  <c r="A115" i="34"/>
  <c r="C114" i="34"/>
  <c r="B114" i="34" s="1"/>
  <c r="D114" i="34"/>
  <c r="E114" i="34" l="1"/>
  <c r="C133" i="33"/>
  <c r="D133" i="33" s="1"/>
  <c r="B134" i="33"/>
  <c r="A116" i="34"/>
  <c r="C115" i="34"/>
  <c r="B115" i="34" s="1"/>
  <c r="D115" i="34"/>
  <c r="E115" i="34"/>
  <c r="C116" i="34" l="1"/>
  <c r="B116" i="34" s="1"/>
  <c r="A117" i="34"/>
  <c r="D116" i="34"/>
  <c r="E116" i="34" s="1"/>
  <c r="B135" i="33"/>
  <c r="C134" i="33"/>
  <c r="D134" i="33" s="1"/>
  <c r="C117" i="34" l="1"/>
  <c r="B117" i="34" s="1"/>
  <c r="A118" i="34"/>
  <c r="D117" i="34"/>
  <c r="E117" i="34" s="1"/>
  <c r="B136" i="33"/>
  <c r="C135" i="33"/>
  <c r="D135" i="33" s="1"/>
  <c r="C118" i="34" l="1"/>
  <c r="B118" i="34" s="1"/>
  <c r="A119" i="34"/>
  <c r="D118" i="34"/>
  <c r="B137" i="33"/>
  <c r="C137" i="33" s="1"/>
  <c r="D137" i="33" s="1"/>
  <c r="E6" i="33" s="1"/>
  <c r="C136" i="33"/>
  <c r="D136" i="33" s="1"/>
  <c r="E118" i="34" l="1"/>
  <c r="A120" i="34"/>
  <c r="C119" i="34"/>
  <c r="E119" i="34" s="1"/>
  <c r="D119" i="34"/>
  <c r="B119" i="34" l="1"/>
  <c r="B120" i="34" s="1"/>
  <c r="C120" i="34"/>
  <c r="A121" i="34"/>
  <c r="D120" i="34"/>
  <c r="E120" i="34" s="1"/>
  <c r="C121" i="34" l="1"/>
  <c r="B121" i="34" s="1"/>
  <c r="A122" i="34"/>
  <c r="D121" i="34"/>
  <c r="E121" i="34" l="1"/>
  <c r="A123" i="34"/>
  <c r="C122" i="34"/>
  <c r="B122" i="34" s="1"/>
  <c r="D122" i="34"/>
  <c r="E122" i="34" l="1"/>
  <c r="A124" i="34"/>
  <c r="C123" i="34"/>
  <c r="B123" i="34" s="1"/>
  <c r="D123" i="34"/>
  <c r="E123" i="34" l="1"/>
  <c r="A125" i="34"/>
  <c r="C124" i="34"/>
  <c r="B124" i="34" s="1"/>
  <c r="D124" i="34"/>
  <c r="E124" i="34" l="1"/>
  <c r="C125" i="34"/>
  <c r="B125" i="34"/>
  <c r="A126" i="34"/>
  <c r="D125" i="34"/>
  <c r="E125" i="34" l="1"/>
  <c r="C126" i="34"/>
  <c r="B126" i="34" s="1"/>
  <c r="A127" i="34"/>
  <c r="D126" i="34"/>
  <c r="E126" i="34" l="1"/>
  <c r="A128" i="34"/>
  <c r="C127" i="34"/>
  <c r="B127" i="34" s="1"/>
  <c r="D127" i="34"/>
  <c r="E127" i="34" l="1"/>
  <c r="A129" i="34"/>
  <c r="C128" i="34"/>
  <c r="B128" i="34" s="1"/>
  <c r="D128" i="34"/>
  <c r="E128" i="34" l="1"/>
  <c r="C129" i="34"/>
  <c r="A130" i="34"/>
  <c r="B129" i="34"/>
  <c r="D129" i="34"/>
  <c r="E129" i="34" l="1"/>
  <c r="A131" i="34"/>
  <c r="C130" i="34"/>
  <c r="B130" i="34" s="1"/>
  <c r="D130" i="34"/>
  <c r="E130" i="34" l="1"/>
  <c r="A132" i="34"/>
  <c r="C131" i="34"/>
  <c r="D131" i="34"/>
  <c r="E131" i="34" l="1"/>
  <c r="B131" i="34"/>
  <c r="C132" i="34"/>
  <c r="B132" i="34" s="1"/>
  <c r="A133" i="34"/>
  <c r="D132" i="34"/>
  <c r="E132" i="34" l="1"/>
  <c r="C133" i="34"/>
  <c r="B133" i="34" s="1"/>
  <c r="A134" i="34"/>
  <c r="D133" i="34"/>
  <c r="E133" i="34" s="1"/>
  <c r="C134" i="34" l="1"/>
  <c r="B134" i="34" s="1"/>
  <c r="A135" i="34"/>
  <c r="D134" i="34"/>
  <c r="E134" i="34" l="1"/>
  <c r="A136" i="34"/>
  <c r="C135" i="34"/>
  <c r="B135" i="34" s="1"/>
  <c r="D135" i="34"/>
  <c r="E135" i="34" l="1"/>
  <c r="C136" i="34"/>
  <c r="B136" i="34" s="1"/>
  <c r="A137" i="34"/>
  <c r="D136" i="34"/>
  <c r="E136" i="34" l="1"/>
  <c r="C137" i="34"/>
  <c r="B137" i="34" s="1"/>
  <c r="A138" i="34"/>
  <c r="D137" i="34"/>
  <c r="E137" i="34" l="1"/>
  <c r="C138" i="34"/>
  <c r="B138" i="34" s="1"/>
  <c r="A139" i="34"/>
  <c r="D138" i="34"/>
  <c r="E138" i="34" s="1"/>
  <c r="A140" i="34" l="1"/>
  <c r="C139" i="34"/>
  <c r="B139" i="34"/>
  <c r="D139" i="34"/>
  <c r="E139" i="34" l="1"/>
  <c r="A141" i="34"/>
  <c r="C140" i="34"/>
  <c r="B140" i="34" s="1"/>
  <c r="D140" i="34"/>
  <c r="E140" i="34" l="1"/>
  <c r="C141" i="34"/>
  <c r="A142" i="34"/>
  <c r="B141" i="34"/>
  <c r="D141" i="34"/>
  <c r="E141" i="34" l="1"/>
  <c r="C142" i="34"/>
  <c r="B142" i="34" s="1"/>
  <c r="A143" i="34"/>
  <c r="D142" i="34"/>
  <c r="E142" i="34" s="1"/>
  <c r="A144" i="34" l="1"/>
  <c r="C143" i="34"/>
  <c r="B143" i="34"/>
  <c r="D143" i="34"/>
  <c r="E143" i="34"/>
  <c r="B144" i="34" l="1"/>
  <c r="C144" i="34"/>
  <c r="A145" i="34"/>
  <c r="D144" i="34"/>
  <c r="E144" i="34"/>
  <c r="C145" i="34" l="1"/>
  <c r="A146" i="34"/>
  <c r="B145" i="34"/>
  <c r="D145" i="34"/>
  <c r="E145" i="34"/>
  <c r="B146" i="34" l="1"/>
  <c r="C146" i="34"/>
  <c r="A147" i="34"/>
  <c r="D146" i="34"/>
  <c r="E146" i="34"/>
  <c r="A148" i="34" l="1"/>
  <c r="C147" i="34"/>
  <c r="B147" i="34"/>
  <c r="D147" i="34"/>
  <c r="E147" i="34"/>
  <c r="B148" i="34" l="1"/>
  <c r="A149" i="34"/>
  <c r="C148" i="34"/>
  <c r="D148" i="34"/>
  <c r="E148" i="34"/>
  <c r="C149" i="34" l="1"/>
  <c r="A150" i="34"/>
  <c r="B149" i="34"/>
  <c r="D149" i="34"/>
  <c r="E149" i="34"/>
  <c r="B150" i="34" l="1"/>
  <c r="C150" i="34"/>
  <c r="A151" i="34"/>
  <c r="D150" i="34"/>
  <c r="E150" i="34"/>
  <c r="A152" i="34" l="1"/>
  <c r="C151" i="34"/>
  <c r="B151" i="34"/>
  <c r="D151" i="34"/>
  <c r="E151" i="34"/>
  <c r="B152" i="34" l="1"/>
  <c r="C152" i="34"/>
  <c r="A153" i="34"/>
  <c r="D152" i="34"/>
  <c r="E152" i="34"/>
  <c r="C153" i="34" l="1"/>
  <c r="A154" i="34"/>
  <c r="B153" i="34"/>
  <c r="D153" i="34"/>
  <c r="E153" i="34"/>
  <c r="B154" i="34" l="1"/>
  <c r="C154" i="34"/>
  <c r="A155" i="34"/>
  <c r="D154" i="34"/>
  <c r="E154" i="34"/>
  <c r="A156" i="34" l="1"/>
  <c r="C155" i="34"/>
  <c r="B155" i="34"/>
  <c r="D155" i="34"/>
  <c r="E155" i="34"/>
  <c r="B156" i="34" l="1"/>
  <c r="A157" i="34"/>
  <c r="C156" i="34"/>
  <c r="D156" i="34"/>
  <c r="E156" i="34"/>
  <c r="C157" i="34" l="1"/>
  <c r="A158" i="34"/>
  <c r="B157" i="34"/>
  <c r="D157" i="34"/>
  <c r="E157" i="34"/>
  <c r="B158" i="34" l="1"/>
  <c r="C158" i="34"/>
  <c r="A159" i="34"/>
  <c r="D158" i="34"/>
  <c r="E158" i="34"/>
  <c r="A160" i="34" l="1"/>
  <c r="C159" i="34"/>
  <c r="B159" i="34"/>
  <c r="D159" i="34"/>
  <c r="E159" i="34"/>
  <c r="B160" i="34" l="1"/>
  <c r="C160" i="34"/>
  <c r="A161" i="34"/>
  <c r="D160" i="34"/>
  <c r="E160" i="34"/>
  <c r="C161" i="34" l="1"/>
  <c r="A162" i="34"/>
  <c r="B161" i="34"/>
  <c r="D161" i="34"/>
  <c r="E161" i="34"/>
  <c r="B162" i="34" l="1"/>
  <c r="C162" i="34"/>
  <c r="A163" i="34"/>
  <c r="D162" i="34"/>
  <c r="E162" i="34"/>
  <c r="A164" i="34" l="1"/>
  <c r="C163" i="34"/>
  <c r="B163" i="34"/>
  <c r="D163" i="34"/>
  <c r="E163" i="34"/>
  <c r="B164" i="34" l="1"/>
  <c r="A165" i="34"/>
  <c r="C164" i="34"/>
  <c r="D164" i="34"/>
  <c r="E164" i="34"/>
  <c r="C165" i="34" l="1"/>
  <c r="A166" i="34"/>
  <c r="B165" i="34"/>
  <c r="D165" i="34"/>
  <c r="E165" i="34"/>
  <c r="A167" i="34" l="1"/>
  <c r="C166" i="34"/>
  <c r="B166" i="34"/>
  <c r="D166" i="34"/>
  <c r="E166" i="34"/>
  <c r="C167" i="34" l="1"/>
  <c r="B167" i="34"/>
  <c r="A168" i="34"/>
  <c r="D167" i="34"/>
  <c r="E167" i="34"/>
  <c r="B168" i="34" l="1"/>
  <c r="A169" i="34"/>
  <c r="C168" i="34"/>
  <c r="D168" i="34"/>
  <c r="E168" i="34"/>
  <c r="A170" i="34" l="1"/>
  <c r="C169" i="34"/>
  <c r="B169" i="34"/>
  <c r="D169" i="34"/>
  <c r="E169" i="34"/>
  <c r="B170" i="34" l="1"/>
  <c r="A171" i="34"/>
  <c r="C170" i="34"/>
  <c r="D170" i="34"/>
  <c r="E170" i="34"/>
  <c r="C171" i="34" l="1"/>
  <c r="B171" i="34"/>
  <c r="A172" i="34"/>
  <c r="D171" i="34"/>
  <c r="E171" i="34"/>
  <c r="B172" i="34" l="1"/>
  <c r="C172" i="34"/>
  <c r="A173" i="34"/>
  <c r="D172" i="34"/>
  <c r="E172" i="34"/>
  <c r="A174" i="34" l="1"/>
  <c r="C173" i="34"/>
  <c r="B173" i="34"/>
  <c r="D173" i="34"/>
  <c r="E173" i="34"/>
  <c r="C174" i="34" l="1"/>
  <c r="B174" i="34"/>
  <c r="A175" i="34"/>
  <c r="D174" i="34"/>
  <c r="E174" i="34"/>
  <c r="C175" i="34" l="1"/>
  <c r="A176" i="34"/>
  <c r="B175" i="34"/>
  <c r="D175" i="34"/>
  <c r="E175" i="34"/>
  <c r="C176" i="34" l="1"/>
  <c r="B176" i="34"/>
  <c r="A177" i="34"/>
  <c r="D176" i="34"/>
  <c r="E176" i="34"/>
  <c r="C177" i="34" l="1"/>
  <c r="B177" i="34"/>
  <c r="A178" i="34"/>
  <c r="D177" i="34"/>
  <c r="E177" i="34"/>
  <c r="B178" i="34" l="1"/>
  <c r="A179" i="34"/>
  <c r="C178" i="34"/>
  <c r="D178" i="34"/>
  <c r="E178" i="34"/>
  <c r="A180" i="34" l="1"/>
  <c r="C179" i="34"/>
  <c r="B179" i="34"/>
  <c r="D179" i="34"/>
  <c r="E179" i="34"/>
  <c r="C180" i="34" l="1"/>
  <c r="B180" i="34"/>
  <c r="A181" i="34"/>
  <c r="D180" i="34"/>
  <c r="E180" i="34"/>
  <c r="C181" i="34" l="1"/>
  <c r="B181" i="34"/>
  <c r="A182" i="34"/>
  <c r="D181" i="34"/>
  <c r="E181" i="34"/>
  <c r="B182" i="34" l="1"/>
  <c r="A183" i="34"/>
  <c r="C182" i="34"/>
  <c r="D182" i="34"/>
  <c r="E182" i="34"/>
  <c r="A184" i="34" l="1"/>
  <c r="C183" i="34"/>
  <c r="B183" i="34"/>
  <c r="D183" i="34"/>
  <c r="E183" i="34"/>
  <c r="C184" i="34" l="1"/>
  <c r="B184" i="34"/>
  <c r="A185" i="34"/>
  <c r="D184" i="34"/>
  <c r="E184" i="34"/>
  <c r="C185" i="34" l="1"/>
  <c r="B185" i="34"/>
  <c r="A186" i="34"/>
  <c r="D185" i="34"/>
  <c r="E185" i="34"/>
  <c r="B186" i="34" l="1"/>
  <c r="A187" i="34"/>
  <c r="C186" i="34"/>
  <c r="D186" i="34"/>
  <c r="E186" i="34"/>
  <c r="A188" i="34" l="1"/>
  <c r="C187" i="34"/>
  <c r="B187" i="34"/>
  <c r="D187" i="34"/>
  <c r="E187" i="34"/>
  <c r="C188" i="34" l="1"/>
  <c r="B188" i="34"/>
  <c r="A189" i="34"/>
  <c r="D188" i="34"/>
  <c r="E188" i="34"/>
  <c r="C189" i="34" l="1"/>
  <c r="B189" i="34"/>
  <c r="A190" i="34"/>
  <c r="D189" i="34"/>
  <c r="E189" i="34"/>
  <c r="B190" i="34" l="1"/>
  <c r="A191" i="34"/>
  <c r="C190" i="34"/>
  <c r="D190" i="34"/>
  <c r="E190" i="34"/>
  <c r="A192" i="34" l="1"/>
  <c r="C191" i="34"/>
  <c r="B191" i="34"/>
  <c r="D191" i="34"/>
  <c r="E191" i="34"/>
  <c r="C192" i="34" l="1"/>
  <c r="B192" i="34"/>
  <c r="A193" i="34"/>
  <c r="D192" i="34"/>
  <c r="E192" i="34"/>
  <c r="C193" i="34" l="1"/>
  <c r="B193" i="34"/>
  <c r="A194" i="34"/>
  <c r="D193" i="34"/>
  <c r="E193" i="34"/>
  <c r="B194" i="34" l="1"/>
  <c r="A195" i="34"/>
  <c r="C194" i="34"/>
  <c r="D194" i="34"/>
  <c r="E194" i="34"/>
  <c r="A196" i="34" l="1"/>
  <c r="C195" i="34"/>
  <c r="B195" i="34"/>
  <c r="D195" i="34"/>
  <c r="E195" i="34"/>
  <c r="C196" i="34" l="1"/>
  <c r="B196" i="34"/>
  <c r="A197" i="34"/>
  <c r="D196" i="34"/>
  <c r="E196" i="34"/>
  <c r="C197" i="34" l="1"/>
  <c r="B197" i="34"/>
  <c r="A198" i="34"/>
  <c r="D197" i="34"/>
  <c r="E197" i="34"/>
  <c r="B198" i="34" l="1"/>
  <c r="A199" i="34"/>
  <c r="C198" i="34"/>
  <c r="D198" i="34"/>
  <c r="E198" i="34"/>
  <c r="A200" i="34" l="1"/>
  <c r="C199" i="34"/>
  <c r="B199" i="34"/>
  <c r="D199" i="34"/>
  <c r="E199" i="34"/>
  <c r="C200" i="34" l="1"/>
  <c r="B200" i="34"/>
  <c r="A201" i="34"/>
  <c r="D200" i="34"/>
  <c r="E200" i="34"/>
  <c r="C201" i="34" l="1"/>
  <c r="B201" i="34"/>
  <c r="A202" i="34"/>
  <c r="D201" i="34"/>
  <c r="E201" i="34"/>
  <c r="B202" i="34" l="1"/>
  <c r="A203" i="34"/>
  <c r="C202" i="34"/>
  <c r="D202" i="34"/>
  <c r="E202" i="34"/>
  <c r="A204" i="34" l="1"/>
  <c r="C203" i="34"/>
  <c r="B203" i="34"/>
  <c r="D203" i="34"/>
  <c r="E203" i="34"/>
  <c r="C204" i="34" l="1"/>
  <c r="B204" i="34"/>
  <c r="A205" i="34"/>
  <c r="D204" i="34"/>
  <c r="E204" i="34"/>
  <c r="C205" i="34" l="1"/>
  <c r="B205" i="34"/>
  <c r="A206" i="34"/>
  <c r="D205" i="34"/>
  <c r="E205" i="34"/>
  <c r="B206" i="34" l="1"/>
  <c r="A207" i="34"/>
  <c r="C206" i="34"/>
  <c r="D206" i="34"/>
  <c r="E206" i="34"/>
  <c r="A208" i="34" l="1"/>
  <c r="C207" i="34"/>
  <c r="B207" i="34"/>
  <c r="D207" i="34"/>
  <c r="E207" i="34"/>
  <c r="C208" i="34" l="1"/>
  <c r="B208" i="34"/>
  <c r="A209" i="34"/>
  <c r="D208" i="34"/>
  <c r="E208" i="34"/>
  <c r="C209" i="34" l="1"/>
  <c r="B209" i="34"/>
  <c r="A210" i="34"/>
  <c r="D209" i="34"/>
  <c r="E209" i="34"/>
  <c r="B210" i="34" l="1"/>
  <c r="A211" i="34"/>
  <c r="C210" i="34"/>
  <c r="D210" i="34"/>
  <c r="E210" i="34"/>
  <c r="A212" i="34" l="1"/>
  <c r="C211" i="34"/>
  <c r="B211" i="34"/>
  <c r="D211" i="34"/>
  <c r="E211" i="34"/>
  <c r="C212" i="34" l="1"/>
  <c r="B212" i="34"/>
  <c r="A213" i="34"/>
  <c r="D212" i="34"/>
  <c r="E212" i="34"/>
  <c r="C213" i="34" l="1"/>
  <c r="B213" i="34"/>
  <c r="A214" i="34"/>
  <c r="D213" i="34"/>
  <c r="E213" i="34"/>
  <c r="B214" i="34" l="1"/>
  <c r="A215" i="34"/>
  <c r="C214" i="34"/>
  <c r="D214" i="34"/>
  <c r="E214" i="34"/>
  <c r="A216" i="34" l="1"/>
  <c r="C215" i="34"/>
  <c r="B215" i="34"/>
  <c r="D215" i="34"/>
  <c r="E215" i="34"/>
  <c r="C216" i="34" l="1"/>
  <c r="B216" i="34"/>
  <c r="A217" i="34"/>
  <c r="D216" i="34"/>
  <c r="E216" i="34"/>
  <c r="C217" i="34" l="1"/>
  <c r="B217" i="34"/>
  <c r="A218" i="34"/>
  <c r="D217" i="34"/>
  <c r="E217" i="34"/>
  <c r="B218" i="34" l="1"/>
  <c r="A219" i="34"/>
  <c r="C218" i="34"/>
  <c r="D218" i="34"/>
  <c r="E218" i="34"/>
  <c r="A220" i="34" l="1"/>
  <c r="C219" i="34"/>
  <c r="B219" i="34"/>
  <c r="D219" i="34"/>
  <c r="E219" i="34"/>
  <c r="C220" i="34" l="1"/>
  <c r="B220" i="34"/>
  <c r="A221" i="34"/>
  <c r="D220" i="34"/>
  <c r="E220" i="34"/>
  <c r="C221" i="34" l="1"/>
  <c r="B221" i="34"/>
  <c r="A222" i="34"/>
  <c r="D221" i="34"/>
  <c r="E221" i="34"/>
  <c r="B222" i="34" l="1"/>
  <c r="A223" i="34"/>
  <c r="C222" i="34"/>
  <c r="D222" i="34"/>
  <c r="E222" i="34"/>
  <c r="A224" i="34" l="1"/>
  <c r="C223" i="34"/>
  <c r="B223" i="34"/>
  <c r="D223" i="34"/>
  <c r="E223" i="34"/>
  <c r="C224" i="34" l="1"/>
  <c r="B224" i="34"/>
  <c r="A225" i="34"/>
  <c r="D224" i="34"/>
  <c r="E224" i="34"/>
  <c r="C225" i="34" l="1"/>
  <c r="B225" i="34"/>
  <c r="A226" i="34"/>
  <c r="D225" i="34"/>
  <c r="E225" i="34"/>
  <c r="B226" i="34" l="1"/>
  <c r="A227" i="34"/>
  <c r="C226" i="34"/>
  <c r="D226" i="34"/>
  <c r="E226" i="34"/>
  <c r="A228" i="34" l="1"/>
  <c r="C227" i="34"/>
  <c r="B227" i="34"/>
  <c r="D227" i="34"/>
  <c r="E227" i="34"/>
  <c r="C228" i="34" l="1"/>
  <c r="B228" i="34"/>
  <c r="A229" i="34"/>
  <c r="D228" i="34"/>
  <c r="E228" i="34"/>
  <c r="C229" i="34" l="1"/>
  <c r="B229" i="34"/>
  <c r="A230" i="34"/>
  <c r="D229" i="34"/>
  <c r="E229" i="34"/>
  <c r="B230" i="34" l="1"/>
  <c r="A231" i="34"/>
  <c r="C230" i="34"/>
  <c r="D230" i="34"/>
  <c r="E230" i="34"/>
  <c r="A232" i="34" l="1"/>
  <c r="C231" i="34"/>
  <c r="B231" i="34"/>
  <c r="D231" i="34"/>
  <c r="E231" i="34"/>
  <c r="C232" i="34" l="1"/>
  <c r="B232" i="34"/>
  <c r="A233" i="34"/>
  <c r="D232" i="34"/>
  <c r="E232" i="34"/>
  <c r="C233" i="34" l="1"/>
  <c r="B233" i="34"/>
  <c r="A234" i="34"/>
  <c r="D233" i="34"/>
  <c r="E233" i="34"/>
  <c r="B234" i="34" l="1"/>
  <c r="A235" i="34"/>
  <c r="C234" i="34"/>
  <c r="D234" i="34"/>
  <c r="E234" i="34"/>
  <c r="A236" i="34" l="1"/>
  <c r="C235" i="34"/>
  <c r="B235" i="34"/>
  <c r="D235" i="34"/>
  <c r="E235" i="34"/>
  <c r="C236" i="34" l="1"/>
  <c r="B236" i="34"/>
  <c r="A237" i="34"/>
  <c r="D236" i="34"/>
  <c r="E236" i="34"/>
  <c r="C237" i="34" l="1"/>
  <c r="B237" i="34"/>
  <c r="A238" i="34"/>
  <c r="D237" i="34"/>
  <c r="E237" i="34"/>
  <c r="B238" i="34" l="1"/>
  <c r="A239" i="34"/>
  <c r="C238" i="34"/>
  <c r="D238" i="34"/>
  <c r="E238" i="34"/>
  <c r="A240" i="34" l="1"/>
  <c r="C239" i="34"/>
  <c r="B239" i="34"/>
  <c r="D239" i="34"/>
  <c r="E239" i="34"/>
  <c r="C240" i="34" l="1"/>
  <c r="B240" i="34"/>
  <c r="A241" i="34"/>
  <c r="D240" i="34"/>
  <c r="E240" i="34"/>
  <c r="C241" i="34" l="1"/>
  <c r="B241" i="34"/>
  <c r="A242" i="34"/>
  <c r="D241" i="34"/>
  <c r="E241" i="34"/>
  <c r="B242" i="34" l="1"/>
  <c r="A243" i="34"/>
  <c r="C242" i="34"/>
  <c r="D242" i="34"/>
  <c r="E242" i="34"/>
  <c r="A244" i="34" l="1"/>
  <c r="C243" i="34"/>
  <c r="B243" i="34"/>
  <c r="D243" i="34"/>
  <c r="E243" i="34"/>
  <c r="C244" i="34" l="1"/>
  <c r="B244" i="34"/>
  <c r="A245" i="34"/>
  <c r="D244" i="34"/>
  <c r="E244" i="34"/>
  <c r="C245" i="34" l="1"/>
  <c r="B245" i="34"/>
  <c r="A246" i="34"/>
  <c r="D245" i="34"/>
  <c r="E245" i="34"/>
  <c r="B246" i="34" l="1"/>
  <c r="A247" i="34"/>
  <c r="C246" i="34"/>
  <c r="D246" i="34"/>
  <c r="E246" i="34"/>
  <c r="A248" i="34" l="1"/>
  <c r="C247" i="34"/>
  <c r="B247" i="34"/>
  <c r="D247" i="34"/>
  <c r="E247" i="34"/>
  <c r="C248" i="34" l="1"/>
  <c r="B248" i="34"/>
  <c r="A249" i="34"/>
  <c r="D248" i="34"/>
  <c r="E248" i="34"/>
  <c r="C249" i="34" l="1"/>
  <c r="B249" i="34"/>
  <c r="A250" i="34"/>
  <c r="D249" i="34"/>
  <c r="E249" i="34"/>
  <c r="B250" i="34" l="1"/>
  <c r="A251" i="34"/>
  <c r="C250" i="34"/>
  <c r="D250" i="34"/>
  <c r="E250" i="34"/>
  <c r="A252" i="34" l="1"/>
  <c r="C251" i="34"/>
  <c r="B251" i="34"/>
  <c r="D251" i="34"/>
  <c r="E251" i="34"/>
  <c r="C252" i="34" l="1"/>
  <c r="B252" i="34"/>
  <c r="A253" i="34"/>
  <c r="D252" i="34"/>
  <c r="E252" i="34"/>
  <c r="C253" i="34" l="1"/>
  <c r="B253" i="34"/>
  <c r="A254" i="34"/>
  <c r="D253" i="34"/>
  <c r="E253" i="34"/>
  <c r="B254" i="34" l="1"/>
  <c r="A255" i="34"/>
  <c r="C254" i="34"/>
  <c r="D254" i="34"/>
  <c r="E254" i="34"/>
  <c r="A256" i="34" l="1"/>
  <c r="C255" i="34"/>
  <c r="B255" i="34"/>
  <c r="D255" i="34"/>
  <c r="E255" i="34"/>
  <c r="C256" i="34" l="1"/>
  <c r="B256" i="34"/>
  <c r="A257" i="34"/>
  <c r="D256" i="34"/>
  <c r="E256" i="34"/>
  <c r="C257" i="34" l="1"/>
  <c r="B257" i="34"/>
  <c r="A258" i="34"/>
  <c r="D257" i="34"/>
  <c r="E257" i="34"/>
  <c r="A259" i="34" l="1"/>
  <c r="C258" i="34"/>
  <c r="B258" i="34"/>
  <c r="D258" i="34"/>
  <c r="E258" i="34"/>
  <c r="B259" i="34" l="1"/>
  <c r="A260" i="34"/>
  <c r="C259" i="34"/>
  <c r="D259" i="34"/>
  <c r="E259" i="34"/>
  <c r="C260" i="34" l="1"/>
  <c r="A261" i="34"/>
  <c r="B260" i="34"/>
  <c r="D260" i="34"/>
  <c r="E260" i="34"/>
  <c r="B261" i="34" l="1"/>
  <c r="C261" i="34"/>
  <c r="A262" i="34"/>
  <c r="D261" i="34"/>
  <c r="E261" i="34"/>
  <c r="A263" i="34" l="1"/>
  <c r="C262" i="34"/>
  <c r="B262" i="34"/>
  <c r="D262" i="34"/>
  <c r="E262" i="34"/>
  <c r="B263" i="34" l="1"/>
  <c r="A264" i="34"/>
  <c r="C263" i="34"/>
  <c r="D263" i="34"/>
  <c r="E263" i="34"/>
  <c r="C264" i="34" l="1"/>
  <c r="A265" i="34"/>
  <c r="B264" i="34"/>
  <c r="D264" i="34"/>
  <c r="E264" i="34"/>
  <c r="B265" i="34" l="1"/>
  <c r="C265" i="34"/>
  <c r="A266" i="34"/>
  <c r="D265" i="34"/>
  <c r="E265" i="34"/>
  <c r="A267" i="34" l="1"/>
  <c r="C266" i="34"/>
  <c r="B266" i="34"/>
  <c r="D266" i="34"/>
  <c r="E266" i="34"/>
  <c r="B267" i="34" l="1"/>
  <c r="A268" i="34"/>
  <c r="C267" i="34"/>
  <c r="D267" i="34"/>
  <c r="E267" i="34"/>
  <c r="C268" i="34" l="1"/>
  <c r="A269" i="34"/>
  <c r="B268" i="34"/>
  <c r="D268" i="34"/>
  <c r="E268" i="34"/>
  <c r="B269" i="34" l="1"/>
  <c r="C269" i="34"/>
  <c r="A270" i="34"/>
  <c r="D269" i="34"/>
  <c r="E269" i="34"/>
  <c r="A271" i="34" l="1"/>
  <c r="C270" i="34"/>
  <c r="B270" i="34"/>
  <c r="D270" i="34"/>
  <c r="E270" i="34"/>
  <c r="B271" i="34" l="1"/>
  <c r="A272" i="34"/>
  <c r="C271" i="34"/>
  <c r="D271" i="34"/>
  <c r="E271" i="34"/>
  <c r="C272" i="34" l="1"/>
  <c r="A273" i="34"/>
  <c r="B272" i="34"/>
  <c r="D272" i="34"/>
  <c r="E272" i="34"/>
  <c r="B273" i="34" l="1"/>
  <c r="C273" i="34"/>
  <c r="A274" i="34"/>
  <c r="D273" i="34"/>
  <c r="E273" i="34"/>
  <c r="A275" i="34" l="1"/>
  <c r="C274" i="34"/>
  <c r="B274" i="34"/>
  <c r="D274" i="34"/>
  <c r="E274" i="34"/>
  <c r="B275" i="34" l="1"/>
  <c r="A276" i="34"/>
  <c r="C275" i="34"/>
  <c r="D275" i="34"/>
  <c r="E275" i="34"/>
  <c r="C276" i="34" l="1"/>
  <c r="A277" i="34"/>
  <c r="B276" i="34"/>
  <c r="D276" i="34"/>
  <c r="E276" i="34"/>
  <c r="B277" i="34" l="1"/>
  <c r="C277" i="34"/>
  <c r="A278" i="34"/>
  <c r="D277" i="34"/>
  <c r="E277" i="34"/>
  <c r="A279" i="34" l="1"/>
  <c r="C278" i="34"/>
  <c r="B278" i="34"/>
  <c r="D278" i="34"/>
  <c r="E278" i="34"/>
  <c r="B279" i="34" l="1"/>
  <c r="A280" i="34"/>
  <c r="C279" i="34"/>
  <c r="D279" i="34"/>
  <c r="E279" i="34"/>
  <c r="C280" i="34" l="1"/>
  <c r="A281" i="34"/>
  <c r="B280" i="34"/>
  <c r="D280" i="34"/>
  <c r="E280" i="34"/>
  <c r="B281" i="34" l="1"/>
  <c r="C281" i="34"/>
  <c r="A282" i="34"/>
  <c r="D281" i="34"/>
  <c r="E281" i="34"/>
  <c r="A283" i="34" l="1"/>
  <c r="C282" i="34"/>
  <c r="B282" i="34"/>
  <c r="D282" i="34"/>
  <c r="E282" i="34"/>
  <c r="B283" i="34" l="1"/>
  <c r="A284" i="34"/>
  <c r="C283" i="34"/>
  <c r="D283" i="34"/>
  <c r="E283" i="34"/>
  <c r="C284" i="34" l="1"/>
  <c r="A285" i="34"/>
  <c r="B284" i="34"/>
  <c r="D284" i="34"/>
  <c r="E284" i="34"/>
  <c r="B285" i="34" l="1"/>
  <c r="C285" i="34"/>
  <c r="A286" i="34"/>
  <c r="D285" i="34"/>
  <c r="E285" i="34"/>
  <c r="A287" i="34" l="1"/>
  <c r="C286" i="34"/>
  <c r="B286" i="34"/>
  <c r="D286" i="34"/>
  <c r="E286" i="34"/>
  <c r="B287" i="34" l="1"/>
  <c r="A288" i="34"/>
  <c r="C287" i="34"/>
  <c r="D287" i="34"/>
  <c r="E287" i="34"/>
  <c r="C288" i="34" l="1"/>
  <c r="A289" i="34"/>
  <c r="B288" i="34"/>
  <c r="D288" i="34"/>
  <c r="E288" i="34"/>
  <c r="B289" i="34" l="1"/>
  <c r="C289" i="34"/>
  <c r="A290" i="34"/>
  <c r="D289" i="34"/>
  <c r="E289" i="34"/>
  <c r="A291" i="34" l="1"/>
  <c r="C290" i="34"/>
  <c r="B290" i="34"/>
  <c r="D290" i="34"/>
  <c r="E290" i="34"/>
  <c r="B291" i="34" l="1"/>
  <c r="A292" i="34"/>
  <c r="C291" i="34"/>
  <c r="D291" i="34"/>
  <c r="E291" i="34"/>
  <c r="C292" i="34" l="1"/>
  <c r="A293" i="34"/>
  <c r="B292" i="34"/>
  <c r="D292" i="34"/>
  <c r="E292" i="34"/>
  <c r="B293" i="34" l="1"/>
  <c r="C293" i="34"/>
  <c r="A294" i="34"/>
  <c r="D293" i="34"/>
  <c r="E293" i="34"/>
  <c r="A295" i="34" l="1"/>
  <c r="C294" i="34"/>
  <c r="B294" i="34"/>
  <c r="D294" i="34"/>
  <c r="E294" i="34"/>
  <c r="B295" i="34" l="1"/>
  <c r="A296" i="34"/>
  <c r="C295" i="34"/>
  <c r="D295" i="34"/>
  <c r="E295" i="34"/>
  <c r="C296" i="34" l="1"/>
  <c r="A297" i="34"/>
  <c r="B296" i="34"/>
  <c r="D296" i="34"/>
  <c r="E296" i="34"/>
  <c r="B297" i="34" l="1"/>
  <c r="C297" i="34"/>
  <c r="A298" i="34"/>
  <c r="D297" i="34"/>
  <c r="E297" i="34"/>
  <c r="A299" i="34" l="1"/>
  <c r="C298" i="34"/>
  <c r="B298" i="34"/>
  <c r="D298" i="34"/>
  <c r="E298" i="34"/>
  <c r="B299" i="34" l="1"/>
  <c r="A300" i="34"/>
  <c r="C299" i="34"/>
  <c r="D299" i="34"/>
  <c r="E299" i="34"/>
  <c r="C300" i="34" l="1"/>
  <c r="A301" i="34"/>
  <c r="B300" i="34"/>
  <c r="D300" i="34"/>
  <c r="E300" i="34"/>
  <c r="B301" i="34" l="1"/>
  <c r="C301" i="34"/>
  <c r="A302" i="34"/>
  <c r="D301" i="34"/>
  <c r="E301" i="34"/>
  <c r="A303" i="34" l="1"/>
  <c r="C302" i="34"/>
  <c r="B302" i="34"/>
  <c r="D302" i="34"/>
  <c r="E302" i="34"/>
  <c r="B303" i="34" l="1"/>
  <c r="A304" i="34"/>
  <c r="C303" i="34"/>
  <c r="D303" i="34"/>
  <c r="E303" i="34"/>
  <c r="C304" i="34" l="1"/>
  <c r="A305" i="34"/>
  <c r="B304" i="34"/>
  <c r="D304" i="34"/>
  <c r="E304" i="34"/>
  <c r="B305" i="34" l="1"/>
  <c r="C305" i="34"/>
  <c r="A306" i="34"/>
  <c r="D305" i="34"/>
  <c r="E305" i="34"/>
  <c r="A307" i="34" l="1"/>
  <c r="C306" i="34"/>
  <c r="B306" i="34"/>
  <c r="D306" i="34"/>
  <c r="E306" i="34"/>
  <c r="B307" i="34" l="1"/>
  <c r="A308" i="34"/>
  <c r="C307" i="34"/>
  <c r="D307" i="34"/>
  <c r="E307" i="34"/>
  <c r="C308" i="34" l="1"/>
  <c r="A309" i="34"/>
  <c r="B308" i="34"/>
  <c r="D308" i="34"/>
  <c r="E308" i="34"/>
  <c r="B309" i="34" l="1"/>
  <c r="C309" i="34"/>
  <c r="A310" i="34"/>
  <c r="D309" i="34"/>
  <c r="E309" i="34"/>
  <c r="A311" i="34" l="1"/>
  <c r="C310" i="34"/>
  <c r="B310" i="34"/>
  <c r="D310" i="34"/>
  <c r="E310" i="34"/>
  <c r="B311" i="34" l="1"/>
  <c r="A312" i="34"/>
  <c r="C311" i="34"/>
  <c r="D311" i="34"/>
  <c r="E311" i="34"/>
  <c r="C312" i="34" l="1"/>
  <c r="A313" i="34"/>
  <c r="B312" i="34"/>
  <c r="D312" i="34"/>
  <c r="E312" i="34"/>
  <c r="C313" i="34" l="1"/>
  <c r="A314" i="34"/>
  <c r="B313" i="34"/>
  <c r="D313" i="34"/>
  <c r="E313" i="34"/>
  <c r="C314" i="34" l="1"/>
  <c r="A315" i="34"/>
  <c r="B314" i="34"/>
  <c r="D314" i="34"/>
  <c r="E314" i="34"/>
  <c r="B315" i="34" l="1"/>
  <c r="A316" i="34"/>
  <c r="C315" i="34"/>
  <c r="D315" i="34"/>
  <c r="E315" i="34"/>
  <c r="A317" i="34" l="1"/>
  <c r="B316" i="34"/>
  <c r="C316" i="34"/>
  <c r="D316" i="34"/>
  <c r="E316" i="34"/>
  <c r="B317" i="34" l="1"/>
  <c r="A318" i="34"/>
  <c r="C317" i="34"/>
  <c r="D317" i="34"/>
  <c r="E317" i="34"/>
  <c r="C318" i="34" l="1"/>
  <c r="B318" i="34"/>
  <c r="A319" i="34"/>
  <c r="D318" i="34"/>
  <c r="E318" i="34"/>
  <c r="B319" i="34" l="1"/>
  <c r="C319" i="34"/>
  <c r="A320" i="34"/>
  <c r="D319" i="34"/>
  <c r="E319" i="34"/>
  <c r="A321" i="34" l="1"/>
  <c r="C320" i="34"/>
  <c r="B320" i="34"/>
  <c r="D320" i="34"/>
  <c r="E320" i="34"/>
  <c r="A322" i="34" l="1"/>
  <c r="C321" i="34"/>
  <c r="B321" i="34"/>
  <c r="D321" i="34"/>
  <c r="E321" i="34"/>
  <c r="C322" i="34" l="1"/>
  <c r="A323" i="34"/>
  <c r="B322" i="34"/>
  <c r="D322" i="34"/>
  <c r="E322" i="34"/>
  <c r="B323" i="34" l="1"/>
  <c r="A324" i="34"/>
  <c r="C323" i="34"/>
  <c r="D323" i="34"/>
  <c r="E323" i="34"/>
  <c r="A325" i="34" l="1"/>
  <c r="B324" i="34"/>
  <c r="C324" i="34"/>
  <c r="D324" i="34"/>
  <c r="E324" i="34"/>
  <c r="B325" i="34" l="1"/>
  <c r="C325" i="34"/>
  <c r="A326" i="34"/>
  <c r="D325" i="34"/>
  <c r="E325" i="34"/>
  <c r="C326" i="34" l="1"/>
  <c r="B326" i="34"/>
  <c r="A327" i="34"/>
  <c r="D326" i="34"/>
  <c r="E326" i="34"/>
  <c r="B327" i="34" l="1"/>
  <c r="C327" i="34"/>
  <c r="A328" i="34"/>
  <c r="D327" i="34"/>
  <c r="E327" i="34"/>
  <c r="A329" i="34" l="1"/>
  <c r="C328" i="34"/>
  <c r="B328" i="34"/>
  <c r="D328" i="34"/>
  <c r="E328" i="34"/>
  <c r="C329" i="34" l="1"/>
  <c r="A330" i="34"/>
  <c r="B329" i="34"/>
  <c r="D329" i="34"/>
  <c r="E329" i="34"/>
  <c r="C330" i="34" l="1"/>
  <c r="A331" i="34"/>
  <c r="B330" i="34"/>
  <c r="D330" i="34"/>
  <c r="E330" i="34"/>
  <c r="B331" i="34" l="1"/>
  <c r="A332" i="34"/>
  <c r="C331" i="34"/>
  <c r="D331" i="34"/>
  <c r="E331" i="34"/>
  <c r="B332" i="34" l="1"/>
  <c r="C332" i="34"/>
  <c r="A333" i="34"/>
  <c r="D332" i="34"/>
  <c r="E332" i="34"/>
  <c r="A334" i="34" l="1"/>
  <c r="C333" i="34"/>
  <c r="B333" i="34"/>
  <c r="D333" i="34"/>
  <c r="E333" i="34"/>
  <c r="B334" i="34" l="1"/>
  <c r="A335" i="34"/>
  <c r="C334" i="34"/>
  <c r="D334" i="34"/>
  <c r="E334" i="34"/>
  <c r="C335" i="34" l="1"/>
  <c r="A336" i="34"/>
  <c r="B335" i="34"/>
  <c r="D335" i="34"/>
  <c r="E335" i="34"/>
  <c r="B336" i="34" l="1"/>
  <c r="C336" i="34"/>
  <c r="A337" i="34"/>
  <c r="D336" i="34"/>
  <c r="E336" i="34"/>
  <c r="A338" i="34" l="1"/>
  <c r="C337" i="34"/>
  <c r="B337" i="34"/>
  <c r="D337" i="34"/>
  <c r="E337" i="34"/>
  <c r="B338" i="34" l="1"/>
  <c r="A339" i="34"/>
  <c r="C338" i="34"/>
  <c r="D338" i="34"/>
  <c r="E338" i="34"/>
  <c r="C339" i="34" l="1"/>
  <c r="A340" i="34"/>
  <c r="B339" i="34"/>
  <c r="D339" i="34"/>
  <c r="E339" i="34"/>
  <c r="B340" i="34" l="1"/>
  <c r="C340" i="34"/>
  <c r="A341" i="34"/>
  <c r="D340" i="34"/>
  <c r="E340" i="34"/>
  <c r="A342" i="34" l="1"/>
  <c r="C341" i="34"/>
  <c r="B341" i="34"/>
  <c r="D341" i="34"/>
  <c r="E341" i="34"/>
  <c r="B342" i="34" l="1"/>
  <c r="A343" i="34"/>
  <c r="C342" i="34"/>
  <c r="D342" i="34"/>
  <c r="E342" i="34"/>
  <c r="C343" i="34" l="1"/>
  <c r="A344" i="34"/>
  <c r="B343" i="34"/>
  <c r="D343" i="34"/>
  <c r="E343" i="34"/>
  <c r="B344" i="34" l="1"/>
  <c r="C344" i="34"/>
  <c r="A345" i="34"/>
  <c r="D344" i="34"/>
  <c r="E344" i="34"/>
  <c r="A346" i="34" l="1"/>
  <c r="C345" i="34"/>
  <c r="B345" i="34"/>
  <c r="D345" i="34"/>
  <c r="E345" i="34"/>
  <c r="B346" i="34" l="1"/>
  <c r="A347" i="34"/>
  <c r="C346" i="34"/>
  <c r="D346" i="34"/>
  <c r="E346" i="34"/>
  <c r="C347" i="34" l="1"/>
  <c r="A348" i="34"/>
  <c r="B347" i="34"/>
  <c r="D347" i="34"/>
  <c r="E347" i="34"/>
  <c r="B348" i="34" l="1"/>
  <c r="C348" i="34"/>
  <c r="A349" i="34"/>
  <c r="D348" i="34"/>
  <c r="E348" i="34"/>
  <c r="A350" i="34" l="1"/>
  <c r="C349" i="34"/>
  <c r="B349" i="34"/>
  <c r="D349" i="34"/>
  <c r="E349" i="34"/>
  <c r="B350" i="34" l="1"/>
  <c r="A351" i="34"/>
  <c r="C350" i="34"/>
  <c r="D350" i="34"/>
  <c r="E350" i="34"/>
  <c r="C351" i="34" l="1"/>
  <c r="A352" i="34"/>
  <c r="B351" i="34"/>
  <c r="D351" i="34"/>
  <c r="E351" i="34"/>
  <c r="B352" i="34" l="1"/>
  <c r="C352" i="34"/>
  <c r="A353" i="34"/>
  <c r="D352" i="34"/>
  <c r="E352" i="34"/>
  <c r="A354" i="34" l="1"/>
  <c r="C353" i="34"/>
  <c r="B353" i="34"/>
  <c r="D353" i="34"/>
  <c r="E353" i="34"/>
  <c r="B354" i="34" l="1"/>
  <c r="A355" i="34"/>
  <c r="C354" i="34"/>
  <c r="D354" i="34"/>
  <c r="E354" i="34"/>
  <c r="C355" i="34" l="1"/>
  <c r="A356" i="34"/>
  <c r="B355" i="34"/>
  <c r="D355" i="34"/>
  <c r="E355" i="34"/>
  <c r="B356" i="34" l="1"/>
  <c r="C356" i="34"/>
  <c r="A357" i="34"/>
  <c r="D356" i="34"/>
  <c r="E356" i="34"/>
  <c r="A358" i="34" l="1"/>
  <c r="C357" i="34"/>
  <c r="B357" i="34"/>
  <c r="D357" i="34"/>
  <c r="E357" i="34"/>
  <c r="B358" i="34" l="1"/>
  <c r="A359" i="34"/>
  <c r="C358" i="34"/>
  <c r="D358" i="34"/>
  <c r="E358" i="34"/>
  <c r="C359" i="34" l="1"/>
  <c r="A360" i="34"/>
  <c r="B359" i="34"/>
  <c r="D359" i="34"/>
  <c r="E359" i="34"/>
  <c r="B360" i="34" l="1"/>
  <c r="C360" i="34"/>
  <c r="A361" i="34"/>
  <c r="D360" i="34"/>
  <c r="E360" i="34"/>
  <c r="A362" i="34" l="1"/>
  <c r="C361" i="34"/>
  <c r="B361" i="34"/>
  <c r="D361" i="34"/>
  <c r="E361" i="34"/>
  <c r="B362" i="34" l="1"/>
  <c r="A363" i="34"/>
  <c r="C362" i="34"/>
  <c r="D362" i="34"/>
  <c r="E362" i="34"/>
  <c r="C363" i="34" l="1"/>
  <c r="A364" i="34"/>
  <c r="B363" i="34"/>
  <c r="D363" i="34"/>
  <c r="E363" i="34"/>
  <c r="B364" i="34" l="1"/>
  <c r="C364" i="34"/>
  <c r="A365" i="34"/>
  <c r="D364" i="34"/>
  <c r="E364" i="34"/>
  <c r="A366" i="34" l="1"/>
  <c r="C365" i="34"/>
  <c r="B365" i="34"/>
  <c r="D365" i="34"/>
  <c r="E365" i="34"/>
  <c r="B366" i="34" l="1"/>
  <c r="A367" i="34"/>
  <c r="C366" i="34"/>
  <c r="D366" i="34"/>
  <c r="E366" i="34"/>
  <c r="C367" i="34" l="1"/>
  <c r="A368" i="34"/>
  <c r="B367" i="34"/>
  <c r="D367" i="34"/>
  <c r="E367" i="34"/>
  <c r="B368" i="34" l="1"/>
  <c r="C368" i="34"/>
  <c r="A369" i="34"/>
  <c r="D368" i="34"/>
  <c r="E368" i="34"/>
  <c r="A370" i="34" l="1"/>
  <c r="C369" i="34"/>
  <c r="B369" i="34"/>
  <c r="D369" i="34"/>
  <c r="E369" i="34"/>
  <c r="B370" i="34" l="1"/>
  <c r="A371" i="34"/>
  <c r="C370" i="34"/>
  <c r="D370" i="34"/>
  <c r="E370" i="34"/>
  <c r="C371" i="34" l="1"/>
  <c r="A372" i="34"/>
  <c r="B371" i="34"/>
  <c r="D371" i="34"/>
  <c r="E371" i="34"/>
  <c r="B372" i="34" l="1"/>
  <c r="C372" i="34"/>
  <c r="A373" i="34"/>
  <c r="D372" i="34"/>
  <c r="E372" i="34"/>
  <c r="A374" i="34" l="1"/>
  <c r="C373" i="34"/>
  <c r="B373" i="34"/>
  <c r="D373" i="34"/>
  <c r="E373" i="34"/>
  <c r="B374" i="34" l="1"/>
  <c r="A375" i="34"/>
  <c r="C374" i="34"/>
  <c r="D374" i="34"/>
  <c r="E374" i="34"/>
  <c r="C375" i="34" l="1"/>
  <c r="A376" i="34"/>
  <c r="B375" i="34"/>
  <c r="D375" i="34"/>
  <c r="E375" i="34"/>
  <c r="B376" i="34" l="1"/>
  <c r="C376" i="34"/>
  <c r="A377" i="34"/>
  <c r="D376" i="34"/>
  <c r="E376" i="34"/>
  <c r="A378" i="34" l="1"/>
  <c r="C377" i="34"/>
  <c r="B377" i="34"/>
  <c r="D377" i="34"/>
  <c r="E377" i="34"/>
  <c r="B378" i="34" l="1"/>
  <c r="A379" i="34"/>
  <c r="C378" i="34"/>
  <c r="D378" i="34"/>
  <c r="E378" i="34"/>
  <c r="C379" i="34" l="1"/>
  <c r="A380" i="34"/>
  <c r="B379" i="34"/>
  <c r="D379" i="34"/>
  <c r="E379" i="34"/>
  <c r="B380" i="34" l="1"/>
  <c r="C380" i="34"/>
  <c r="A381" i="34"/>
  <c r="D380" i="34"/>
  <c r="E380" i="34"/>
  <c r="A382" i="34" l="1"/>
  <c r="C381" i="34"/>
  <c r="B381" i="34"/>
  <c r="D381" i="34"/>
  <c r="E381" i="34"/>
  <c r="B382" i="34" l="1"/>
  <c r="A383" i="34"/>
  <c r="C382" i="34"/>
  <c r="D382" i="34"/>
  <c r="E382" i="34"/>
  <c r="C383" i="34" l="1"/>
  <c r="A384" i="34"/>
  <c r="B383" i="34"/>
  <c r="D383" i="34"/>
  <c r="E383" i="34"/>
  <c r="B384" i="34" l="1"/>
  <c r="C384" i="34"/>
  <c r="A385" i="34"/>
  <c r="D384" i="34"/>
  <c r="E384" i="34"/>
  <c r="A386" i="34" l="1"/>
  <c r="C385" i="34"/>
  <c r="B385" i="34"/>
  <c r="D385" i="34"/>
  <c r="E385" i="34"/>
  <c r="B386" i="34" l="1"/>
  <c r="A387" i="34"/>
  <c r="C386" i="34"/>
  <c r="D386" i="34"/>
  <c r="E386" i="34"/>
  <c r="C387" i="34" l="1"/>
  <c r="A388" i="34"/>
  <c r="B387" i="34"/>
  <c r="D387" i="34"/>
  <c r="E387" i="34"/>
  <c r="B388" i="34" l="1"/>
  <c r="C388" i="34"/>
  <c r="A389" i="34"/>
  <c r="D388" i="34"/>
  <c r="E388" i="34"/>
  <c r="A390" i="34" l="1"/>
  <c r="C389" i="34"/>
  <c r="B389" i="34"/>
  <c r="D389" i="34"/>
  <c r="E389" i="34"/>
  <c r="B390" i="34" l="1"/>
  <c r="A391" i="34"/>
  <c r="C390" i="34"/>
  <c r="D390" i="34"/>
  <c r="E390" i="34"/>
  <c r="C391" i="34" l="1"/>
  <c r="A392" i="34"/>
  <c r="B391" i="34"/>
  <c r="D391" i="34"/>
  <c r="E391" i="34"/>
  <c r="B392" i="34" l="1"/>
  <c r="C392" i="34"/>
  <c r="A393" i="34"/>
  <c r="D392" i="34"/>
  <c r="E392" i="34"/>
  <c r="A394" i="34" l="1"/>
  <c r="C393" i="34"/>
  <c r="B393" i="34"/>
  <c r="D393" i="34"/>
  <c r="E393" i="34"/>
  <c r="B394" i="34" l="1"/>
  <c r="A395" i="34"/>
  <c r="C394" i="34"/>
  <c r="D394" i="34"/>
  <c r="E394" i="34"/>
  <c r="C395" i="34" l="1"/>
  <c r="A396" i="34"/>
  <c r="B395" i="34"/>
  <c r="D395" i="34"/>
  <c r="E395" i="34"/>
  <c r="B396" i="34" l="1"/>
  <c r="C396" i="34"/>
  <c r="A397" i="34"/>
  <c r="D396" i="34"/>
  <c r="E396" i="34"/>
  <c r="A398" i="34" l="1"/>
  <c r="C397" i="34"/>
  <c r="B397" i="34"/>
  <c r="D397" i="34"/>
  <c r="E397" i="34"/>
  <c r="B398" i="34" l="1"/>
  <c r="A399" i="34"/>
  <c r="C398" i="34"/>
  <c r="D398" i="34"/>
  <c r="E398" i="34"/>
  <c r="C399" i="34" l="1"/>
  <c r="A400" i="34"/>
  <c r="B399" i="34"/>
  <c r="D399" i="34"/>
  <c r="E399" i="34"/>
  <c r="B400" i="34" l="1"/>
  <c r="C400" i="34"/>
  <c r="A401" i="34"/>
  <c r="D400" i="34"/>
  <c r="E400" i="34"/>
  <c r="A402" i="34" l="1"/>
  <c r="C401" i="34"/>
  <c r="B401" i="34"/>
  <c r="D401" i="34"/>
  <c r="E401" i="34"/>
  <c r="B402" i="34" l="1"/>
  <c r="A403" i="34"/>
  <c r="C402" i="34"/>
  <c r="D402" i="34"/>
  <c r="E402" i="34"/>
  <c r="C403" i="34" l="1"/>
  <c r="B403" i="34"/>
  <c r="A404" i="34"/>
  <c r="D403" i="34"/>
  <c r="E403" i="34"/>
  <c r="C404" i="34" l="1"/>
  <c r="B404" i="34"/>
  <c r="A405" i="34"/>
  <c r="D404" i="34"/>
  <c r="E404" i="34"/>
  <c r="B405" i="34" l="1"/>
  <c r="C405" i="34"/>
  <c r="A406" i="34"/>
  <c r="D405" i="34"/>
  <c r="E405" i="34"/>
  <c r="A407" i="34" l="1"/>
  <c r="C406" i="34"/>
  <c r="B406" i="34"/>
  <c r="D406" i="34"/>
  <c r="E406" i="34"/>
  <c r="A408" i="34" l="1"/>
  <c r="C407" i="34"/>
  <c r="B407" i="34"/>
  <c r="D407" i="34"/>
  <c r="E407" i="34"/>
  <c r="C408" i="34" l="1"/>
  <c r="B408" i="34"/>
  <c r="A409" i="34"/>
  <c r="D408" i="34"/>
  <c r="E408" i="34"/>
  <c r="B409" i="34" l="1"/>
  <c r="A410" i="34"/>
  <c r="C409" i="34"/>
  <c r="D409" i="34"/>
  <c r="E409" i="34"/>
  <c r="A411" i="34" l="1"/>
  <c r="C410" i="34"/>
  <c r="B410" i="34"/>
  <c r="D410" i="34"/>
  <c r="E410" i="34"/>
  <c r="B411" i="34" l="1"/>
  <c r="A412" i="34"/>
  <c r="C411" i="34"/>
  <c r="D411" i="34"/>
  <c r="E411" i="34"/>
  <c r="C412" i="34" l="1"/>
  <c r="B412" i="34"/>
  <c r="A413" i="34"/>
  <c r="D412" i="34"/>
  <c r="E412" i="34"/>
  <c r="B413" i="34" l="1"/>
  <c r="C413" i="34"/>
  <c r="A414" i="34"/>
  <c r="D413" i="34"/>
  <c r="E413" i="34"/>
  <c r="A415" i="34" l="1"/>
  <c r="C414" i="34"/>
  <c r="B414" i="34"/>
  <c r="D414" i="34"/>
  <c r="E414" i="34"/>
  <c r="C415" i="34" l="1"/>
  <c r="B415" i="34"/>
  <c r="A416" i="34"/>
  <c r="D415" i="34"/>
  <c r="E415" i="34"/>
  <c r="C416" i="34" l="1"/>
  <c r="A417" i="34"/>
  <c r="B416" i="34"/>
  <c r="D416" i="34"/>
  <c r="E416" i="34"/>
  <c r="B417" i="34" l="1"/>
  <c r="C417" i="34"/>
  <c r="A418" i="34"/>
  <c r="D417" i="34"/>
  <c r="E417" i="34"/>
  <c r="A419" i="34" l="1"/>
  <c r="B418" i="34"/>
  <c r="C418" i="34"/>
  <c r="D418" i="34"/>
  <c r="E418" i="34"/>
  <c r="C419" i="34" l="1"/>
  <c r="B419" i="34"/>
  <c r="A420" i="34"/>
  <c r="D419" i="34"/>
  <c r="E419" i="34"/>
  <c r="C420" i="34" l="1"/>
  <c r="B420" i="34"/>
  <c r="A421" i="34"/>
  <c r="D420" i="34"/>
  <c r="E420" i="34"/>
  <c r="B421" i="34" l="1"/>
  <c r="C421" i="34"/>
  <c r="A422" i="34"/>
  <c r="D421" i="34"/>
  <c r="E421" i="34"/>
  <c r="A423" i="34" l="1"/>
  <c r="C422" i="34"/>
  <c r="B422" i="34"/>
  <c r="D422" i="34"/>
  <c r="E422" i="34"/>
  <c r="A424" i="34" l="1"/>
  <c r="C423" i="34"/>
  <c r="B423" i="34"/>
  <c r="D423" i="34"/>
  <c r="E423" i="34"/>
  <c r="C424" i="34" l="1"/>
  <c r="B424" i="34"/>
  <c r="A425" i="34"/>
  <c r="D424" i="34"/>
  <c r="E424" i="34"/>
  <c r="B425" i="34" l="1"/>
  <c r="A426" i="34"/>
  <c r="C425" i="34"/>
  <c r="D425" i="34"/>
  <c r="E425" i="34"/>
  <c r="A427" i="34" l="1"/>
  <c r="C426" i="34"/>
  <c r="B426" i="34"/>
  <c r="D426" i="34"/>
  <c r="E426" i="34"/>
  <c r="B427" i="34" l="1"/>
  <c r="A428" i="34"/>
  <c r="C427" i="34"/>
  <c r="D427" i="34"/>
  <c r="E427" i="34"/>
  <c r="C428" i="34" l="1"/>
  <c r="B428" i="34"/>
  <c r="A429" i="34"/>
  <c r="D428" i="34"/>
  <c r="E428" i="34"/>
  <c r="B429" i="34" l="1"/>
  <c r="C429" i="34"/>
  <c r="A430" i="34"/>
  <c r="D429" i="34"/>
  <c r="E429" i="34"/>
  <c r="A431" i="34" l="1"/>
  <c r="C430" i="34"/>
  <c r="B430" i="34"/>
  <c r="D430" i="34"/>
  <c r="E430" i="34"/>
  <c r="C431" i="34" l="1"/>
  <c r="B431" i="34"/>
  <c r="A432" i="34"/>
  <c r="D431" i="34"/>
  <c r="E431" i="34"/>
  <c r="C432" i="34" l="1"/>
  <c r="A433" i="34"/>
  <c r="B432" i="34"/>
  <c r="D432" i="34"/>
  <c r="E432" i="34"/>
  <c r="B433" i="34" l="1"/>
  <c r="C433" i="34"/>
  <c r="A434" i="34"/>
  <c r="D433" i="34"/>
  <c r="E433" i="34"/>
  <c r="A435" i="34" l="1"/>
  <c r="B434" i="34"/>
  <c r="C434" i="34"/>
  <c r="D434" i="34"/>
  <c r="E434" i="34"/>
  <c r="C435" i="34" l="1"/>
  <c r="B435" i="34"/>
  <c r="A436" i="34"/>
  <c r="D435" i="34"/>
  <c r="E435" i="34"/>
  <c r="C436" i="34" l="1"/>
  <c r="B436" i="34"/>
  <c r="A437" i="34"/>
  <c r="D436" i="34"/>
  <c r="E436" i="34"/>
  <c r="B437" i="34" l="1"/>
  <c r="C437" i="34"/>
  <c r="A438" i="34"/>
  <c r="D437" i="34"/>
  <c r="E437" i="34"/>
  <c r="A439" i="34" l="1"/>
  <c r="C438" i="34"/>
  <c r="B438" i="34"/>
  <c r="D438" i="34"/>
  <c r="E438" i="34"/>
  <c r="A440" i="34" l="1"/>
  <c r="C439" i="34"/>
  <c r="B439" i="34"/>
  <c r="D439" i="34"/>
  <c r="E439" i="34"/>
  <c r="C440" i="34" l="1"/>
  <c r="B440" i="34"/>
  <c r="A441" i="34"/>
  <c r="D440" i="34"/>
  <c r="E440" i="34"/>
  <c r="B441" i="34" l="1"/>
  <c r="A442" i="34"/>
  <c r="C441" i="34"/>
  <c r="D441" i="34"/>
  <c r="E441" i="34"/>
  <c r="A443" i="34" l="1"/>
  <c r="C442" i="34"/>
  <c r="B442" i="34"/>
  <c r="D442" i="34"/>
  <c r="E442" i="34"/>
  <c r="B443" i="34" l="1"/>
  <c r="A444" i="34"/>
  <c r="C443" i="34"/>
  <c r="D443" i="34"/>
  <c r="E443" i="34"/>
  <c r="C444" i="34" l="1"/>
  <c r="B444" i="34"/>
  <c r="A445" i="34"/>
  <c r="D444" i="34"/>
  <c r="E444" i="34"/>
  <c r="B445" i="34" l="1"/>
  <c r="C445" i="34"/>
  <c r="A446" i="34"/>
  <c r="D445" i="34"/>
  <c r="E445" i="34"/>
  <c r="A447" i="34" l="1"/>
  <c r="C446" i="34"/>
  <c r="B446" i="34"/>
  <c r="D446" i="34"/>
  <c r="E446" i="34"/>
  <c r="C447" i="34" l="1"/>
  <c r="B447" i="34"/>
  <c r="A448" i="34"/>
  <c r="D447" i="34"/>
  <c r="E447" i="34"/>
  <c r="C448" i="34" l="1"/>
  <c r="A449" i="34"/>
  <c r="B448" i="34"/>
  <c r="D448" i="34"/>
  <c r="E448" i="34"/>
  <c r="B449" i="34" l="1"/>
  <c r="C449" i="34"/>
  <c r="A450" i="34"/>
  <c r="D449" i="34"/>
  <c r="E449" i="34"/>
  <c r="A451" i="34" l="1"/>
  <c r="B450" i="34"/>
  <c r="C450" i="34"/>
  <c r="D450" i="34"/>
  <c r="E450" i="34"/>
  <c r="C451" i="34" l="1"/>
  <c r="B451" i="34"/>
  <c r="A452" i="34"/>
  <c r="D451" i="34"/>
  <c r="E451" i="34"/>
  <c r="C452" i="34" l="1"/>
  <c r="B452" i="34"/>
  <c r="A453" i="34"/>
  <c r="D452" i="34"/>
  <c r="E452" i="34"/>
  <c r="B453" i="34" l="1"/>
  <c r="C453" i="34"/>
  <c r="A454" i="34"/>
  <c r="D453" i="34"/>
  <c r="E453" i="34"/>
  <c r="A455" i="34" l="1"/>
  <c r="C454" i="34"/>
  <c r="B454" i="34"/>
  <c r="D454" i="34"/>
  <c r="E454" i="34"/>
  <c r="A456" i="34" l="1"/>
  <c r="C455" i="34"/>
  <c r="B455" i="34"/>
  <c r="D455" i="34"/>
  <c r="E455" i="34"/>
  <c r="C456" i="34" l="1"/>
  <c r="B456" i="34"/>
  <c r="A457" i="34"/>
  <c r="D456" i="34"/>
  <c r="E456" i="34"/>
  <c r="B457" i="34" l="1"/>
  <c r="A458" i="34"/>
  <c r="C457" i="34"/>
  <c r="D457" i="34"/>
  <c r="E457" i="34"/>
  <c r="A459" i="34" l="1"/>
  <c r="C458" i="34"/>
  <c r="B458" i="34"/>
  <c r="D458" i="34"/>
  <c r="E458" i="34"/>
  <c r="B459" i="34" l="1"/>
  <c r="A460" i="34"/>
  <c r="C459" i="34"/>
  <c r="D459" i="34"/>
  <c r="E459" i="34"/>
  <c r="C460" i="34" l="1"/>
  <c r="B460" i="34"/>
  <c r="A461" i="34"/>
  <c r="D460" i="34"/>
  <c r="E460" i="34"/>
  <c r="B461" i="34" l="1"/>
  <c r="C461" i="34"/>
  <c r="A462" i="34"/>
  <c r="D461" i="34"/>
  <c r="E461" i="34"/>
  <c r="A463" i="34" l="1"/>
  <c r="C462" i="34"/>
  <c r="B462" i="34"/>
  <c r="D462" i="34"/>
  <c r="E462" i="34"/>
  <c r="C463" i="34" l="1"/>
  <c r="B463" i="34"/>
  <c r="A464" i="34"/>
  <c r="D463" i="34"/>
  <c r="E463" i="34"/>
  <c r="C464" i="34" l="1"/>
  <c r="A465" i="34"/>
  <c r="B464" i="34"/>
  <c r="D464" i="34"/>
  <c r="E464" i="34"/>
  <c r="C465" i="34" l="1"/>
  <c r="B465" i="34"/>
  <c r="A466" i="34"/>
  <c r="D465" i="34"/>
  <c r="E465" i="34"/>
  <c r="C466" i="34" l="1"/>
  <c r="B466" i="34"/>
  <c r="A467" i="34"/>
  <c r="D466" i="34"/>
  <c r="E466" i="34"/>
  <c r="B467" i="34" l="1"/>
  <c r="A468" i="34"/>
  <c r="C467" i="34"/>
  <c r="D467" i="34"/>
  <c r="E467" i="34"/>
  <c r="A469" i="34" l="1"/>
  <c r="C468" i="34"/>
  <c r="B468" i="34"/>
  <c r="D468" i="34"/>
  <c r="E468" i="34"/>
  <c r="C469" i="34" l="1"/>
  <c r="B469" i="34"/>
  <c r="A470" i="34"/>
  <c r="D469" i="34"/>
  <c r="E469" i="34"/>
  <c r="C470" i="34" l="1"/>
  <c r="B470" i="34"/>
  <c r="A471" i="34"/>
  <c r="D470" i="34"/>
  <c r="E470" i="34"/>
  <c r="B471" i="34" l="1"/>
  <c r="A472" i="34"/>
  <c r="C471" i="34"/>
  <c r="D471" i="34"/>
  <c r="E471" i="34"/>
  <c r="A473" i="34" l="1"/>
  <c r="C472" i="34"/>
  <c r="B472" i="34"/>
  <c r="D472" i="34"/>
  <c r="E472" i="34"/>
  <c r="C473" i="34" l="1"/>
  <c r="B473" i="34"/>
  <c r="A474" i="34"/>
  <c r="D473" i="34"/>
  <c r="E473" i="34"/>
  <c r="C474" i="34" l="1"/>
  <c r="B474" i="34"/>
  <c r="A475" i="34"/>
  <c r="D474" i="34"/>
  <c r="E474" i="34"/>
  <c r="B475" i="34" l="1"/>
  <c r="A476" i="34"/>
  <c r="C475" i="34"/>
  <c r="D475" i="34"/>
  <c r="E475" i="34"/>
  <c r="A477" i="34" l="1"/>
  <c r="C476" i="34"/>
  <c r="B476" i="34"/>
  <c r="D476" i="34"/>
  <c r="E476" i="34"/>
  <c r="C477" i="34" l="1"/>
  <c r="B477" i="34"/>
  <c r="A478" i="34"/>
  <c r="D477" i="34"/>
  <c r="E477" i="34"/>
  <c r="C478" i="34" l="1"/>
  <c r="B478" i="34"/>
  <c r="A479" i="34"/>
  <c r="D478" i="34"/>
  <c r="E478" i="34"/>
  <c r="B479" i="34" l="1"/>
  <c r="A480" i="34"/>
  <c r="C479" i="34"/>
  <c r="D479" i="34"/>
  <c r="E479" i="34"/>
  <c r="A481" i="34" l="1"/>
  <c r="C480" i="34"/>
  <c r="B480" i="34"/>
  <c r="D480" i="34"/>
  <c r="E480" i="34"/>
  <c r="C481" i="34" l="1"/>
  <c r="B481" i="34"/>
  <c r="A482" i="34"/>
  <c r="D481" i="34"/>
  <c r="E481" i="34"/>
  <c r="C482" i="34" l="1"/>
  <c r="B482" i="34"/>
  <c r="A483" i="34"/>
  <c r="D482" i="34"/>
  <c r="E482" i="34"/>
  <c r="B483" i="34" l="1"/>
  <c r="A484" i="34"/>
  <c r="C483" i="34"/>
  <c r="D483" i="34"/>
  <c r="E483" i="34"/>
  <c r="A485" i="34" l="1"/>
  <c r="C484" i="34"/>
  <c r="B484" i="34"/>
  <c r="D484" i="34"/>
  <c r="E484" i="34"/>
  <c r="C485" i="34" l="1"/>
  <c r="B485" i="34"/>
  <c r="A486" i="34"/>
  <c r="D485" i="34"/>
  <c r="E485" i="34"/>
  <c r="C486" i="34" l="1"/>
  <c r="B486" i="34"/>
  <c r="A487" i="34"/>
  <c r="D486" i="34"/>
  <c r="E486" i="34"/>
  <c r="B487" i="34" l="1"/>
  <c r="A488" i="34"/>
  <c r="C487" i="34"/>
  <c r="D487" i="34"/>
  <c r="E487" i="34"/>
  <c r="A489" i="34" l="1"/>
  <c r="C488" i="34"/>
  <c r="B488" i="34"/>
  <c r="D488" i="34"/>
  <c r="E488" i="34"/>
  <c r="C489" i="34" l="1"/>
  <c r="B489" i="34"/>
  <c r="A490" i="34"/>
  <c r="D489" i="34"/>
  <c r="E489" i="34"/>
  <c r="C490" i="34" l="1"/>
  <c r="B490" i="34"/>
  <c r="A491" i="34"/>
  <c r="D490" i="34"/>
  <c r="E490" i="34"/>
  <c r="B491" i="34" l="1"/>
  <c r="A492" i="34"/>
  <c r="C491" i="34"/>
  <c r="D491" i="34"/>
  <c r="E491" i="34"/>
  <c r="A493" i="34" l="1"/>
  <c r="C492" i="34"/>
  <c r="B492" i="34"/>
  <c r="D492" i="34"/>
  <c r="E492" i="34"/>
  <c r="C493" i="34" l="1"/>
  <c r="B493" i="34"/>
  <c r="A494" i="34"/>
  <c r="D493" i="34"/>
  <c r="E493" i="34"/>
  <c r="C494" i="34" l="1"/>
  <c r="B494" i="34"/>
  <c r="A495" i="34"/>
  <c r="D494" i="34"/>
  <c r="E494" i="34"/>
  <c r="B495" i="34" l="1"/>
  <c r="A496" i="34"/>
  <c r="C495" i="34"/>
  <c r="D495" i="34"/>
  <c r="E495" i="34"/>
  <c r="A497" i="34" l="1"/>
  <c r="C496" i="34"/>
  <c r="B496" i="34"/>
  <c r="D496" i="34"/>
  <c r="E496" i="34"/>
  <c r="C497" i="34" l="1"/>
  <c r="B497" i="34"/>
  <c r="A498" i="34"/>
  <c r="D497" i="34"/>
  <c r="E497" i="34"/>
  <c r="C498" i="34" l="1"/>
  <c r="B498" i="34"/>
  <c r="A499" i="34"/>
  <c r="D498" i="34"/>
  <c r="E498" i="34"/>
  <c r="B499" i="34" l="1"/>
  <c r="A500" i="34"/>
  <c r="C499" i="34"/>
  <c r="D499" i="34"/>
  <c r="E499" i="34"/>
  <c r="A501" i="34" l="1"/>
  <c r="C500" i="34"/>
  <c r="B500" i="34"/>
  <c r="D500" i="34"/>
  <c r="E500" i="34"/>
  <c r="C501" i="34" l="1"/>
  <c r="B501" i="34"/>
  <c r="A502" i="34"/>
  <c r="D501" i="34"/>
  <c r="E501" i="34"/>
  <c r="C502" i="34" l="1"/>
  <c r="B502" i="34"/>
  <c r="A503" i="34"/>
  <c r="D502" i="34"/>
  <c r="E502" i="34"/>
  <c r="B503" i="34" l="1"/>
  <c r="A504" i="34"/>
  <c r="C503" i="34"/>
  <c r="D503" i="34"/>
  <c r="E503" i="34"/>
  <c r="A505" i="34" l="1"/>
  <c r="C504" i="34"/>
  <c r="B504" i="34"/>
  <c r="D504" i="34"/>
  <c r="E504" i="34"/>
  <c r="C505" i="34" l="1"/>
  <c r="B505" i="34"/>
  <c r="A506" i="34"/>
  <c r="D505" i="34"/>
  <c r="E505" i="34"/>
  <c r="C506" i="34" l="1"/>
  <c r="B506" i="34"/>
  <c r="A507" i="34"/>
  <c r="D506" i="34"/>
  <c r="E506" i="34"/>
  <c r="B507" i="34" l="1"/>
  <c r="A508" i="34"/>
  <c r="C507" i="34"/>
  <c r="D507" i="34"/>
  <c r="E507" i="34"/>
  <c r="A509" i="34" l="1"/>
  <c r="C508" i="34"/>
  <c r="B508" i="34"/>
  <c r="D508" i="34"/>
  <c r="E508" i="34"/>
  <c r="C509" i="34" l="1"/>
  <c r="B509" i="34"/>
  <c r="A510" i="34"/>
  <c r="D509" i="34"/>
  <c r="E509" i="34"/>
  <c r="C510" i="34" l="1"/>
  <c r="B510" i="34"/>
  <c r="A511" i="34"/>
  <c r="D510" i="34"/>
  <c r="E510" i="34"/>
  <c r="B511" i="34" l="1"/>
  <c r="A512" i="34"/>
  <c r="C511" i="34"/>
  <c r="D511" i="34"/>
  <c r="E511" i="34"/>
  <c r="A513" i="34" l="1"/>
  <c r="C512" i="34"/>
  <c r="B512" i="34"/>
  <c r="D512" i="34"/>
  <c r="E512" i="34"/>
  <c r="C513" i="34" l="1"/>
  <c r="B513" i="34"/>
  <c r="A514" i="34"/>
  <c r="D513" i="34"/>
  <c r="E513" i="34"/>
  <c r="C514" i="34" l="1"/>
  <c r="B514" i="34"/>
  <c r="A515" i="34"/>
  <c r="D514" i="34"/>
  <c r="E514" i="34"/>
  <c r="B515" i="34" l="1"/>
  <c r="A516" i="34"/>
  <c r="C515" i="34"/>
  <c r="D515" i="34"/>
  <c r="E515" i="34"/>
  <c r="A517" i="34" l="1"/>
  <c r="C516" i="34"/>
  <c r="B516" i="34"/>
  <c r="D516" i="34"/>
  <c r="E516" i="34"/>
  <c r="C517" i="34" l="1"/>
  <c r="B517" i="34"/>
  <c r="A518" i="34"/>
  <c r="D517" i="34"/>
  <c r="E517" i="34"/>
  <c r="C518" i="34" l="1"/>
  <c r="B518" i="34"/>
  <c r="A519" i="34"/>
  <c r="D518" i="34"/>
  <c r="E518" i="34"/>
  <c r="B519" i="34" l="1"/>
  <c r="A520" i="34"/>
  <c r="C519" i="34"/>
  <c r="D519" i="34"/>
  <c r="E519" i="34"/>
  <c r="A521" i="34" l="1"/>
  <c r="C520" i="34"/>
  <c r="B520" i="34"/>
  <c r="D520" i="34"/>
  <c r="E520" i="34"/>
  <c r="C521" i="34" l="1"/>
  <c r="B521" i="34"/>
  <c r="A522" i="34"/>
  <c r="D521" i="34"/>
  <c r="E521" i="34"/>
  <c r="C522" i="34" l="1"/>
  <c r="B522" i="34"/>
  <c r="A523" i="34"/>
  <c r="D522" i="34"/>
  <c r="E522" i="34"/>
  <c r="B523" i="34" l="1"/>
  <c r="A524" i="34"/>
  <c r="C523" i="34"/>
  <c r="D523" i="34"/>
  <c r="E523" i="34"/>
  <c r="A525" i="34" l="1"/>
  <c r="C524" i="34"/>
  <c r="B524" i="34"/>
  <c r="D524" i="34"/>
  <c r="E524" i="34"/>
  <c r="C525" i="34" l="1"/>
  <c r="B525" i="34"/>
  <c r="A526" i="34"/>
  <c r="D525" i="34"/>
  <c r="E525" i="34"/>
  <c r="C526" i="34" l="1"/>
  <c r="B526" i="34"/>
  <c r="A527" i="34"/>
  <c r="D526" i="34"/>
  <c r="E526" i="34"/>
  <c r="B527" i="34" l="1"/>
  <c r="A528" i="34"/>
  <c r="C527" i="34"/>
  <c r="D527" i="34"/>
  <c r="E527" i="34"/>
  <c r="A529" i="34" l="1"/>
  <c r="C528" i="34"/>
  <c r="B528" i="34"/>
  <c r="D528" i="34"/>
  <c r="E528" i="34"/>
  <c r="C529" i="34" l="1"/>
  <c r="B529" i="34"/>
  <c r="A530" i="34"/>
  <c r="D529" i="34"/>
  <c r="E529" i="34"/>
  <c r="C530" i="34" l="1"/>
  <c r="B530" i="34"/>
  <c r="A531" i="34"/>
  <c r="D530" i="34"/>
  <c r="E530" i="34"/>
  <c r="B531" i="34" l="1"/>
  <c r="A532" i="34"/>
  <c r="C531" i="34"/>
  <c r="D531" i="34"/>
  <c r="E531" i="34"/>
  <c r="A533" i="34" l="1"/>
  <c r="C532" i="34"/>
  <c r="B532" i="34"/>
  <c r="D532" i="34"/>
  <c r="E532" i="34"/>
  <c r="C533" i="34" l="1"/>
  <c r="B533" i="34"/>
  <c r="A534" i="34"/>
  <c r="D533" i="34"/>
  <c r="E533" i="34"/>
  <c r="C534" i="34" l="1"/>
  <c r="B534" i="34"/>
  <c r="A535" i="34"/>
  <c r="D534" i="34"/>
  <c r="E534" i="34"/>
  <c r="B535" i="34" l="1"/>
  <c r="A536" i="34"/>
  <c r="C535" i="34"/>
  <c r="D535" i="34"/>
  <c r="E535" i="34"/>
  <c r="A537" i="34" l="1"/>
  <c r="C536" i="34"/>
  <c r="B536" i="34"/>
  <c r="D536" i="34"/>
  <c r="E536" i="34"/>
  <c r="C537" i="34" l="1"/>
  <c r="B537" i="34"/>
  <c r="A538" i="34"/>
  <c r="D537" i="34"/>
  <c r="E537" i="34"/>
  <c r="C538" i="34" l="1"/>
  <c r="B538" i="34"/>
  <c r="A539" i="34"/>
  <c r="D538" i="34"/>
  <c r="E538" i="34"/>
  <c r="B539" i="34" l="1"/>
  <c r="A540" i="34"/>
  <c r="C539" i="34"/>
  <c r="D539" i="34"/>
  <c r="E539" i="34"/>
  <c r="A541" i="34" l="1"/>
  <c r="C540" i="34"/>
  <c r="B540" i="34"/>
  <c r="D540" i="34"/>
  <c r="E540" i="34"/>
  <c r="C541" i="34" l="1"/>
  <c r="B541" i="34"/>
  <c r="A542" i="34"/>
  <c r="D541" i="34"/>
  <c r="E541" i="34"/>
  <c r="C542" i="34" l="1"/>
  <c r="B542" i="34"/>
  <c r="A543" i="34"/>
  <c r="D542" i="34"/>
  <c r="E542" i="34"/>
  <c r="B543" i="34" l="1"/>
  <c r="A544" i="34"/>
  <c r="C543" i="34"/>
  <c r="D543" i="34"/>
  <c r="E543" i="34"/>
  <c r="A545" i="34" l="1"/>
  <c r="C544" i="34"/>
  <c r="B544" i="34"/>
  <c r="D544" i="34"/>
  <c r="E544" i="34"/>
  <c r="C545" i="34" l="1"/>
  <c r="B545" i="34"/>
  <c r="A546" i="34"/>
  <c r="D545" i="34"/>
  <c r="E545" i="34"/>
  <c r="C546" i="34" l="1"/>
  <c r="B546" i="34"/>
  <c r="A547" i="34"/>
  <c r="D546" i="34"/>
  <c r="E546" i="34"/>
  <c r="B547" i="34" l="1"/>
  <c r="A548" i="34"/>
  <c r="C547" i="34"/>
  <c r="D547" i="34"/>
  <c r="E547" i="34"/>
  <c r="A549" i="34" l="1"/>
  <c r="C548" i="34"/>
  <c r="B548" i="34"/>
  <c r="D548" i="34"/>
  <c r="E548" i="34"/>
  <c r="C549" i="34" l="1"/>
  <c r="B549" i="34"/>
  <c r="A550" i="34"/>
  <c r="D549" i="34"/>
  <c r="E549" i="34"/>
  <c r="C550" i="34" l="1"/>
  <c r="B550" i="34"/>
  <c r="A551" i="34"/>
  <c r="D550" i="34"/>
  <c r="E550" i="34"/>
  <c r="B551" i="34" l="1"/>
  <c r="A552" i="34"/>
  <c r="C551" i="34"/>
  <c r="D551" i="34"/>
  <c r="E551" i="34"/>
  <c r="A553" i="34" l="1"/>
  <c r="C552" i="34"/>
  <c r="B552" i="34"/>
  <c r="D552" i="34"/>
  <c r="E552" i="34"/>
  <c r="C553" i="34" l="1"/>
  <c r="B553" i="34"/>
  <c r="A554" i="34"/>
  <c r="D553" i="34"/>
  <c r="E553" i="34"/>
  <c r="C554" i="34" l="1"/>
  <c r="B554" i="34"/>
  <c r="A555" i="34"/>
  <c r="D554" i="34"/>
  <c r="E554" i="34"/>
  <c r="B555" i="34" l="1"/>
  <c r="A556" i="34"/>
  <c r="C555" i="34"/>
  <c r="D555" i="34"/>
  <c r="E555" i="34"/>
  <c r="A557" i="34" l="1"/>
  <c r="C556" i="34"/>
  <c r="B556" i="34"/>
  <c r="D556" i="34"/>
  <c r="E556" i="34"/>
  <c r="C557" i="34" l="1"/>
  <c r="B557" i="34"/>
  <c r="A558" i="34"/>
  <c r="D557" i="34"/>
  <c r="E557" i="34"/>
  <c r="C558" i="34" l="1"/>
  <c r="B558" i="34"/>
  <c r="A559" i="34"/>
  <c r="D558" i="34"/>
  <c r="E558" i="34"/>
  <c r="B559" i="34" l="1"/>
  <c r="A560" i="34"/>
  <c r="C559" i="34"/>
  <c r="D559" i="34"/>
  <c r="E559" i="34"/>
  <c r="A561" i="34" l="1"/>
  <c r="C560" i="34"/>
  <c r="B560" i="34"/>
  <c r="D560" i="34"/>
  <c r="E560" i="34"/>
  <c r="C561" i="34" l="1"/>
  <c r="B561" i="34"/>
  <c r="A562" i="34"/>
  <c r="D561" i="34"/>
  <c r="E561" i="34"/>
  <c r="C562" i="34" l="1"/>
  <c r="B562" i="34"/>
  <c r="A563" i="34"/>
  <c r="D562" i="34"/>
  <c r="E562" i="34"/>
  <c r="B563" i="34" l="1"/>
  <c r="A564" i="34"/>
  <c r="C563" i="34"/>
  <c r="D563" i="34"/>
  <c r="E563" i="34"/>
  <c r="A565" i="34" l="1"/>
  <c r="C564" i="34"/>
  <c r="B564" i="34"/>
  <c r="D564" i="34"/>
  <c r="E564" i="34"/>
  <c r="C565" i="34" l="1"/>
  <c r="B565" i="34"/>
  <c r="A566" i="34"/>
  <c r="D565" i="34"/>
  <c r="E565" i="34"/>
  <c r="C566" i="34" l="1"/>
  <c r="B566" i="34"/>
  <c r="A567" i="34"/>
  <c r="D566" i="34"/>
  <c r="E566" i="34"/>
  <c r="B567" i="34" l="1"/>
  <c r="A568" i="34"/>
  <c r="C567" i="34"/>
  <c r="D567" i="34"/>
  <c r="E567" i="34"/>
  <c r="A569" i="34" l="1"/>
  <c r="C568" i="34"/>
  <c r="B568" i="34"/>
  <c r="D568" i="34"/>
  <c r="E568" i="34"/>
  <c r="C569" i="34" l="1"/>
  <c r="B569" i="34"/>
  <c r="A570" i="34"/>
  <c r="D569" i="34"/>
  <c r="E569" i="34"/>
  <c r="C570" i="34" l="1"/>
  <c r="B570" i="34"/>
  <c r="A571" i="34"/>
  <c r="D570" i="34"/>
  <c r="E570" i="34"/>
  <c r="B571" i="34" l="1"/>
  <c r="A572" i="34"/>
  <c r="C571" i="34"/>
  <c r="D571" i="34"/>
  <c r="E571" i="34"/>
  <c r="A573" i="34" l="1"/>
  <c r="C572" i="34"/>
  <c r="B572" i="34"/>
  <c r="D572" i="34"/>
  <c r="E572" i="34"/>
  <c r="C573" i="34" l="1"/>
  <c r="B573" i="34"/>
  <c r="A574" i="34"/>
  <c r="D573" i="34"/>
  <c r="E573" i="34"/>
  <c r="C574" i="34" l="1"/>
  <c r="B574" i="34"/>
  <c r="A575" i="34"/>
  <c r="D574" i="34"/>
  <c r="E574" i="34"/>
  <c r="B575" i="34" l="1"/>
  <c r="A576" i="34"/>
  <c r="C575" i="34"/>
  <c r="D575" i="34"/>
  <c r="E575" i="34"/>
  <c r="A577" i="34" l="1"/>
  <c r="C576" i="34"/>
  <c r="B576" i="34"/>
  <c r="D576" i="34"/>
  <c r="E576" i="34"/>
  <c r="C577" i="34" l="1"/>
  <c r="B577" i="34"/>
  <c r="A578" i="34"/>
  <c r="D577" i="34"/>
  <c r="E577" i="34"/>
  <c r="C578" i="34" l="1"/>
  <c r="B578" i="34"/>
  <c r="A579" i="34"/>
  <c r="D578" i="34"/>
  <c r="E578" i="34"/>
  <c r="B579" i="34" l="1"/>
  <c r="A580" i="34"/>
  <c r="C579" i="34"/>
  <c r="D579" i="34"/>
  <c r="E579" i="34"/>
  <c r="A581" i="34" l="1"/>
  <c r="C580" i="34"/>
  <c r="B580" i="34"/>
  <c r="D580" i="34"/>
  <c r="E580" i="34"/>
  <c r="C581" i="34" l="1"/>
  <c r="B581" i="34"/>
  <c r="A582" i="34"/>
  <c r="D581" i="34"/>
  <c r="E581" i="34"/>
  <c r="C582" i="34" l="1"/>
  <c r="B582" i="34"/>
  <c r="A583" i="34"/>
  <c r="D582" i="34"/>
  <c r="E582" i="34"/>
  <c r="B583" i="34" l="1"/>
  <c r="A584" i="34"/>
  <c r="C583" i="34"/>
  <c r="D583" i="34"/>
  <c r="E583" i="34"/>
  <c r="A585" i="34" l="1"/>
  <c r="B584" i="34"/>
  <c r="D584" i="34"/>
  <c r="C584" i="34"/>
  <c r="E584" i="34"/>
  <c r="C585" i="34" l="1"/>
  <c r="B585" i="34"/>
  <c r="A586" i="34"/>
  <c r="D585" i="34"/>
  <c r="E585" i="34"/>
  <c r="C586" i="34" l="1"/>
  <c r="B586" i="34"/>
  <c r="A587" i="34"/>
  <c r="D586" i="34"/>
  <c r="E586" i="34"/>
  <c r="B587" i="34" l="1"/>
  <c r="A588" i="34"/>
  <c r="C587" i="34"/>
  <c r="D587" i="34"/>
  <c r="E587" i="34"/>
  <c r="A589" i="34" l="1"/>
  <c r="D588" i="34"/>
  <c r="C588" i="34"/>
  <c r="B588" i="34"/>
  <c r="E588" i="34"/>
  <c r="C589" i="34" l="1"/>
  <c r="B589" i="34"/>
  <c r="A590" i="34"/>
  <c r="D589" i="34"/>
  <c r="E589" i="34"/>
  <c r="C590" i="34" l="1"/>
  <c r="A591" i="34"/>
  <c r="B590" i="34"/>
  <c r="D590" i="34"/>
  <c r="E590" i="34"/>
  <c r="B591" i="34" l="1"/>
  <c r="C591" i="34"/>
  <c r="A592" i="34"/>
  <c r="D591" i="34"/>
  <c r="E591" i="34"/>
  <c r="A593" i="34" l="1"/>
  <c r="B592" i="34"/>
  <c r="D592" i="34"/>
  <c r="C592" i="34"/>
  <c r="E592" i="34"/>
  <c r="C593" i="34" l="1"/>
  <c r="B593" i="34"/>
  <c r="A594" i="34"/>
  <c r="D593" i="34"/>
  <c r="E593" i="34"/>
  <c r="C594" i="34" l="1"/>
  <c r="B594" i="34"/>
  <c r="A595" i="34"/>
  <c r="D594" i="34"/>
  <c r="E594" i="34"/>
  <c r="B595" i="34" l="1"/>
  <c r="C595" i="34"/>
  <c r="A596" i="34"/>
  <c r="D595" i="34"/>
  <c r="E595" i="34"/>
  <c r="A597" i="34" l="1"/>
  <c r="C596" i="34"/>
  <c r="D596" i="34"/>
  <c r="B596" i="34"/>
  <c r="E596" i="34"/>
  <c r="A598" i="34" l="1"/>
  <c r="E597" i="34"/>
  <c r="C597" i="34"/>
  <c r="B597" i="34"/>
  <c r="D597" i="34"/>
  <c r="C598" i="34" l="1"/>
  <c r="B598" i="34"/>
  <c r="D598" i="34"/>
  <c r="A599" i="34"/>
  <c r="E598" i="34"/>
  <c r="B599" i="34" l="1"/>
  <c r="A600" i="34"/>
  <c r="E599" i="34"/>
  <c r="C599" i="34"/>
  <c r="D599" i="34"/>
  <c r="A601" i="34" l="1"/>
  <c r="C600" i="34"/>
  <c r="D600" i="34"/>
  <c r="B600" i="34"/>
  <c r="E600" i="34"/>
  <c r="B601" i="34" l="1"/>
  <c r="E601" i="34"/>
  <c r="A602" i="34"/>
  <c r="C601" i="34"/>
  <c r="D601" i="34"/>
  <c r="C602" i="34" l="1"/>
  <c r="D602" i="34"/>
  <c r="B602" i="34"/>
  <c r="E602" i="34"/>
  <c r="A603" i="34"/>
  <c r="B603" i="34" l="1"/>
  <c r="C603" i="34"/>
  <c r="E603" i="34"/>
  <c r="A604" i="34"/>
  <c r="D603" i="34"/>
  <c r="A605" i="34" l="1"/>
  <c r="D604" i="34"/>
  <c r="C604" i="34"/>
  <c r="E604" i="34"/>
  <c r="B604" i="34"/>
  <c r="C605" i="34" l="1"/>
  <c r="E605" i="34"/>
  <c r="B605" i="34"/>
  <c r="A606" i="34"/>
  <c r="D605" i="34"/>
  <c r="C606" i="34" l="1"/>
  <c r="A607" i="34"/>
  <c r="D606" i="34"/>
  <c r="E606" i="34"/>
  <c r="B606" i="34"/>
  <c r="B607" i="34" l="1"/>
  <c r="E607" i="34"/>
  <c r="C607" i="34"/>
  <c r="A608" i="34"/>
  <c r="D607" i="34"/>
  <c r="A609" i="34" l="1"/>
  <c r="B608" i="34"/>
  <c r="D608" i="34"/>
  <c r="E608" i="34"/>
  <c r="C608" i="34"/>
  <c r="E609" i="34" l="1"/>
  <c r="C609" i="34"/>
  <c r="B609" i="34"/>
  <c r="A610" i="34"/>
  <c r="D609" i="34"/>
  <c r="C610" i="34" l="1"/>
  <c r="B610" i="34"/>
  <c r="A611" i="34"/>
  <c r="D610" i="34"/>
  <c r="E610" i="34"/>
  <c r="B611" i="34" l="1"/>
  <c r="E611" i="34"/>
  <c r="C611" i="34"/>
  <c r="A612" i="34"/>
  <c r="D611" i="34"/>
  <c r="A613" i="34" l="1"/>
  <c r="C612" i="34"/>
  <c r="B612" i="34"/>
  <c r="D612" i="34"/>
  <c r="E612" i="34"/>
  <c r="A614" i="34" l="1"/>
  <c r="E613" i="34"/>
  <c r="C613" i="34"/>
  <c r="B613" i="34"/>
  <c r="D613" i="34"/>
  <c r="C614" i="34" l="1"/>
  <c r="B614" i="34"/>
  <c r="D614" i="34"/>
  <c r="A615" i="34"/>
  <c r="E614" i="34"/>
  <c r="B615" i="34" l="1"/>
  <c r="A616" i="34"/>
  <c r="E615" i="34"/>
  <c r="C615" i="34"/>
  <c r="D615" i="34"/>
  <c r="A617" i="34" l="1"/>
  <c r="C616" i="34"/>
  <c r="D616" i="34"/>
  <c r="B616" i="34"/>
  <c r="E616" i="34"/>
  <c r="B617" i="34" l="1"/>
  <c r="E617" i="34"/>
  <c r="A618" i="34"/>
  <c r="C617" i="34"/>
  <c r="D617" i="34"/>
  <c r="A619" i="34" l="1"/>
  <c r="D618" i="34"/>
  <c r="C618" i="34"/>
  <c r="E618" i="34"/>
  <c r="B618" i="34"/>
  <c r="E619" i="34" l="1"/>
  <c r="C619" i="34"/>
  <c r="B619" i="34"/>
  <c r="A620" i="34"/>
  <c r="D619" i="34"/>
  <c r="C620" i="34" l="1"/>
  <c r="B620" i="34"/>
  <c r="D620" i="34"/>
  <c r="A621" i="34"/>
  <c r="E620" i="34"/>
  <c r="B621" i="34" l="1"/>
  <c r="E621" i="34"/>
  <c r="A622" i="34"/>
  <c r="C621" i="34"/>
  <c r="D621" i="34"/>
  <c r="D622" i="34" l="1"/>
  <c r="C622" i="34"/>
  <c r="A623" i="34"/>
  <c r="E622" i="34"/>
  <c r="B622" i="34"/>
  <c r="B21" i="34" s="1"/>
  <c r="A21" i="34"/>
  <c r="E623" i="34" l="1"/>
  <c r="E21" i="34" s="1"/>
  <c r="C623" i="34"/>
  <c r="B623" i="34"/>
  <c r="D623" i="34"/>
  <c r="D21" i="34" s="1"/>
  <c r="A624" i="34"/>
  <c r="C624" i="34" l="1"/>
  <c r="A625" i="34"/>
  <c r="C625" i="34" l="1"/>
  <c r="A626" i="34"/>
  <c r="C626" i="34" l="1"/>
  <c r="A627" i="34"/>
  <c r="C627" i="34" l="1"/>
  <c r="A628" i="34"/>
  <c r="C628" i="34" l="1"/>
  <c r="A629" i="34"/>
  <c r="C629" i="34" l="1"/>
  <c r="A630" i="34"/>
  <c r="C630" i="34" l="1"/>
  <c r="A631" i="34"/>
  <c r="C631" i="34" l="1"/>
  <c r="A632" i="34"/>
  <c r="C632" i="34" l="1"/>
  <c r="A633" i="34"/>
  <c r="C633" i="34" l="1"/>
  <c r="A634" i="34"/>
  <c r="C634" i="34" l="1"/>
  <c r="A635" i="34"/>
  <c r="C635" i="34" l="1"/>
  <c r="A636" i="34"/>
  <c r="C636" i="34" l="1"/>
  <c r="A637" i="34"/>
  <c r="C637" i="34" l="1"/>
  <c r="C21" i="34" s="1"/>
  <c r="A638" i="34"/>
  <c r="A639" i="34" s="1"/>
  <c r="A640" i="34" s="1"/>
  <c r="A641" i="34" s="1"/>
  <c r="A642" i="34" s="1"/>
  <c r="A643" i="34" s="1"/>
  <c r="A644" i="34" s="1"/>
  <c r="A645" i="34" s="1"/>
  <c r="A646" i="34" s="1"/>
  <c r="A647" i="34" s="1"/>
  <c r="A648" i="34" s="1"/>
  <c r="A649" i="34" s="1"/>
  <c r="A650" i="34" s="1"/>
  <c r="A651" i="34" s="1"/>
  <c r="A652" i="34" s="1"/>
  <c r="A653" i="34" s="1"/>
  <c r="A654" i="34" s="1"/>
  <c r="A655" i="34" s="1"/>
  <c r="A656" i="34" s="1"/>
  <c r="A657" i="34" s="1"/>
  <c r="A658" i="34" s="1"/>
  <c r="A659" i="34" s="1"/>
  <c r="A660" i="34" s="1"/>
  <c r="A661" i="34" s="1"/>
  <c r="A662" i="34" s="1"/>
  <c r="A663" i="34" s="1"/>
  <c r="A664" i="34" s="1"/>
  <c r="A665" i="34" s="1"/>
  <c r="A666" i="34" s="1"/>
  <c r="A667" i="34" s="1"/>
  <c r="A668" i="34" s="1"/>
  <c r="A669" i="34" s="1"/>
  <c r="A670" i="34" s="1"/>
  <c r="A671" i="34" s="1"/>
  <c r="A672" i="34" s="1"/>
  <c r="A673" i="34" s="1"/>
  <c r="A674" i="34" s="1"/>
  <c r="A675" i="34" s="1"/>
  <c r="A676" i="34" s="1"/>
  <c r="A677" i="34" s="1"/>
  <c r="A678" i="34" s="1"/>
  <c r="A679" i="34" s="1"/>
  <c r="A680" i="34" s="1"/>
  <c r="A681" i="34" s="1"/>
  <c r="A682" i="34" s="1"/>
  <c r="A683" i="34" s="1"/>
  <c r="A684" i="34" s="1"/>
  <c r="A685" i="34" s="1"/>
  <c r="A686" i="34" s="1"/>
  <c r="A687" i="34" s="1"/>
  <c r="A688" i="34" s="1"/>
  <c r="A689" i="34" s="1"/>
  <c r="A690" i="34" s="1"/>
  <c r="A691" i="34" s="1"/>
  <c r="A692" i="34" s="1"/>
  <c r="A693" i="34" s="1"/>
  <c r="A694" i="34" s="1"/>
  <c r="A695" i="34" s="1"/>
  <c r="A696" i="34" s="1"/>
  <c r="A697" i="34" s="1"/>
  <c r="A698" i="34" s="1"/>
  <c r="A699" i="34" s="1"/>
  <c r="A700" i="34" s="1"/>
  <c r="A701" i="34" s="1"/>
  <c r="A702" i="34" s="1"/>
  <c r="A703" i="34" s="1"/>
  <c r="A704" i="34" s="1"/>
  <c r="A705" i="34" s="1"/>
  <c r="A706" i="34" s="1"/>
  <c r="A707" i="34" s="1"/>
  <c r="A708" i="34" s="1"/>
  <c r="A709" i="34" s="1"/>
  <c r="A710" i="34" s="1"/>
  <c r="A711" i="34" s="1"/>
  <c r="A712" i="34" s="1"/>
  <c r="A713" i="34" s="1"/>
  <c r="A714" i="34" s="1"/>
  <c r="A715" i="34" s="1"/>
  <c r="A716" i="34" s="1"/>
  <c r="A717" i="34" s="1"/>
  <c r="A718" i="34" s="1"/>
  <c r="A719" i="34" s="1"/>
  <c r="A720" i="34" s="1"/>
  <c r="A721" i="34" s="1"/>
  <c r="A722" i="34" s="1"/>
  <c r="A723" i="34" s="1"/>
  <c r="A724" i="34" s="1"/>
  <c r="A725" i="34" s="1"/>
  <c r="A726" i="34" s="1"/>
  <c r="A727" i="34" s="1"/>
  <c r="A728" i="34" s="1"/>
  <c r="A729" i="34" s="1"/>
  <c r="A730" i="34" s="1"/>
  <c r="A731" i="34" s="1"/>
  <c r="A732" i="34" s="1"/>
  <c r="A733" i="34" s="1"/>
  <c r="A734" i="34" s="1"/>
  <c r="A735" i="34" s="1"/>
  <c r="A736" i="34" s="1"/>
  <c r="A737" i="34" s="1"/>
  <c r="A738" i="34" s="1"/>
  <c r="A739" i="34" s="1"/>
  <c r="A740" i="34" s="1"/>
  <c r="A741" i="34" s="1"/>
  <c r="A742" i="34" s="1"/>
  <c r="A743" i="34" s="1"/>
  <c r="A744" i="34" s="1"/>
  <c r="A745" i="34" s="1"/>
  <c r="A746" i="34" s="1"/>
  <c r="A747" i="34" s="1"/>
  <c r="A748" i="34" s="1"/>
  <c r="A749" i="34" s="1"/>
  <c r="A750" i="34" s="1"/>
  <c r="A751" i="34" s="1"/>
  <c r="A752" i="34" s="1"/>
  <c r="A753" i="34" s="1"/>
  <c r="A754" i="34" s="1"/>
  <c r="A755" i="34" s="1"/>
  <c r="A756" i="34" s="1"/>
  <c r="A757" i="34" s="1"/>
  <c r="A758" i="34" s="1"/>
  <c r="A759" i="34" s="1"/>
  <c r="A760" i="34" s="1"/>
  <c r="A761" i="34" s="1"/>
  <c r="A762" i="34" s="1"/>
  <c r="A763" i="34" s="1"/>
  <c r="A764" i="34" s="1"/>
  <c r="A765" i="34" s="1"/>
  <c r="A766" i="34" s="1"/>
  <c r="A767" i="34" s="1"/>
  <c r="A768" i="34" s="1"/>
  <c r="A769" i="34" s="1"/>
  <c r="A770" i="34" s="1"/>
  <c r="A771" i="34" s="1"/>
  <c r="A772" i="34" s="1"/>
  <c r="A773" i="34" s="1"/>
  <c r="A774" i="34" s="1"/>
  <c r="A775" i="34" s="1"/>
  <c r="A776" i="34" s="1"/>
</calcChain>
</file>

<file path=xl/comments1.xml><?xml version="1.0" encoding="utf-8"?>
<comments xmlns="http://schemas.openxmlformats.org/spreadsheetml/2006/main">
  <authors>
    <author>Thomas Töller</author>
    <author>TT</author>
  </authors>
  <commentList>
    <comment ref="H1" authorId="0" shapeId="0">
      <text>
        <r>
          <rPr>
            <sz val="8"/>
            <color indexed="81"/>
            <rFont val="Tahoma"/>
            <family val="2"/>
          </rPr>
          <t>Mit "Reset" werden alle Eingaben gelöscht und alle Formeln wiederhergestellt.</t>
        </r>
      </text>
    </comment>
    <comment ref="H2" authorId="0" shapeId="0">
      <text>
        <r>
          <rPr>
            <sz val="8"/>
            <color indexed="81"/>
            <rFont val="Tahoma"/>
            <family val="2"/>
          </rPr>
          <t>Mit "Reset" werden alle Eingaben gelöscht und alle Formeln wiederhergestellt.</t>
        </r>
      </text>
    </comment>
    <comment ref="C5" authorId="0" shapeId="0">
      <text>
        <r>
          <rPr>
            <sz val="8"/>
            <color indexed="81"/>
            <rFont val="Tahoma"/>
            <family val="2"/>
          </rPr>
          <t>Geben Sie hier das jährliche Einkaufsvolumen ein, das künftig mit Skonto bezahlt werden soll</t>
        </r>
      </text>
    </comment>
    <comment ref="D5" authorId="0" shapeId="0">
      <text>
        <r>
          <rPr>
            <sz val="8"/>
            <color indexed="81"/>
            <rFont val="Tahoma"/>
            <family val="2"/>
          </rPr>
          <t>Geben Sie hier das heutige Zahlungsziel ein, d.h. das Zahlungsziel ohne Skonto, z.B. "60".</t>
        </r>
      </text>
    </comment>
    <comment ref="E5" authorId="0" shapeId="0">
      <text>
        <r>
          <rPr>
            <sz val="8"/>
            <color indexed="81"/>
            <rFont val="Tahoma"/>
            <family val="2"/>
          </rPr>
          <t>Geben Sie hier ein, welchen Skontosatz Ihr Kunde bei Verkürzung des Zahlungsziels erzielen kann, z.B. "3". Mit "Break even suchen" findet der Rechner den Skontosatz, der mindestens erzielt werden muss, um den KK-Zinsaufwand zu decken.</t>
        </r>
      </text>
    </comment>
    <comment ref="F5" authorId="0" shapeId="0">
      <text>
        <r>
          <rPr>
            <sz val="8"/>
            <color indexed="81"/>
            <rFont val="Tahoma"/>
            <family val="2"/>
          </rPr>
          <t>Geben Sie hier ein, mit welchem Zahlungsziel Ihr Kunde zahlen muss, um Skonto abziehen zu können. z.B. "8".</t>
        </r>
      </text>
    </comment>
    <comment ref="G5" authorId="0" shapeId="0">
      <text>
        <r>
          <rPr>
            <sz val="8"/>
            <color indexed="81"/>
            <rFont val="Tahoma"/>
            <family val="2"/>
          </rPr>
          <t>Geben Sie hier ein, zu welchem KK-Satz Sie den Lieferantenkredit ersetzen können, z.B. "10".</t>
        </r>
      </text>
    </comment>
    <comment ref="H5" authorId="1" shapeId="0">
      <text>
        <r>
          <rPr>
            <sz val="8"/>
            <color indexed="81"/>
            <rFont val="Tahoma"/>
            <family val="2"/>
          </rPr>
          <t xml:space="preserve">Geben Sie hier den Betrag ein, den der Kunde aus durchschnittlichem Sichtguthaben einsetzen kann. Der KK-Kredit wird um diesen Betrag reduziert.
</t>
        </r>
      </text>
    </comment>
  </commentList>
</comments>
</file>

<file path=xl/sharedStrings.xml><?xml version="1.0" encoding="utf-8"?>
<sst xmlns="http://schemas.openxmlformats.org/spreadsheetml/2006/main" count="594" uniqueCount="311">
  <si>
    <t>Zinssatz nom.</t>
  </si>
  <si>
    <t>Rate €</t>
  </si>
  <si>
    <t>Kreditbetrag €</t>
  </si>
  <si>
    <t>Frequenz</t>
  </si>
  <si>
    <t>Anzahl Raten</t>
  </si>
  <si>
    <t>Restschuld</t>
  </si>
  <si>
    <t>monatlich</t>
  </si>
  <si>
    <t>vierteljährlich</t>
  </si>
  <si>
    <t>halbjährlich</t>
  </si>
  <si>
    <t>jährlich</t>
  </si>
  <si>
    <t>vorschüssig</t>
  </si>
  <si>
    <t>nachschüssig</t>
  </si>
  <si>
    <t>Verrechnung</t>
  </si>
  <si>
    <t>Berechnung der Restschuld</t>
  </si>
  <si>
    <t>Berechnung der Rate</t>
  </si>
  <si>
    <t>Berechnung des NomZins</t>
  </si>
  <si>
    <t>Berechnung der Tilgungsdauer</t>
  </si>
  <si>
    <t>Berechnung des Kreditbetrags</t>
  </si>
  <si>
    <t>Darlehnstilgung mit Lebensversicherungen (Überschlagsrechnung)</t>
  </si>
  <si>
    <t>Cash Flows nach Steuern</t>
  </si>
  <si>
    <t>annuitätisch</t>
  </si>
  <si>
    <t>endfälig</t>
  </si>
  <si>
    <t>Jahr</t>
  </si>
  <si>
    <t>Annuit. Tilg</t>
  </si>
  <si>
    <t>LV Tilg</t>
  </si>
  <si>
    <t>Wie hoch ist der Darlehnsbetrag in €?</t>
  </si>
  <si>
    <t>Laufzeit (ganze Jahre, max 30)</t>
  </si>
  <si>
    <t>Wie hoch ist der Zinssatz in %</t>
  </si>
  <si>
    <t>Wie hoch ist der Restwert am Ende der Laufzeit in € ?</t>
  </si>
  <si>
    <t>Die Jahresrate (nachschüssig) wird berechnet. Sie beträgt ca…</t>
  </si>
  <si>
    <t>Die Summe aller Raten beträgt…</t>
  </si>
  <si>
    <t>davon entfallen auf Zinsen…</t>
  </si>
  <si>
    <t>und auf Tilgung…</t>
  </si>
  <si>
    <t>Mit welchem Steuersatz kalkulieren Sie für Zinsen und LV?</t>
  </si>
  <si>
    <t>Ihre Steuererstattung auf die Zinsen beträgt danach…</t>
  </si>
  <si>
    <t>Netto beträgt Ihr Zinsaufwand somit ca…</t>
  </si>
  <si>
    <t>Ihre jährlich nachträglich zu zahlende LV-Prämie beträgt pro Jahr…</t>
  </si>
  <si>
    <t>angenommene LV-Rendite nach Kosten</t>
  </si>
  <si>
    <t>Als Tilgungsersatz leisten Sie insgesamt €…</t>
  </si>
  <si>
    <t>Der Policenwert zum Laufzeitende wird betragen (ca. €)</t>
  </si>
  <si>
    <t>Der Überschuss der Versicherung beträgt ca. €…</t>
  </si>
  <si>
    <t>Vom LV-Gewinn müssen Sie wie viel versteuern (0%, 50%, 100%)</t>
  </si>
  <si>
    <t>Damit müssen Sie am Laufzeitende ans Finanzamt abführen €…</t>
  </si>
  <si>
    <t>Vergleichsrechnung in der Übersicht</t>
  </si>
  <si>
    <t>Summe der Darlehnsraten</t>
  </si>
  <si>
    <t>abzüglich Steuern auf Zinsen</t>
  </si>
  <si>
    <t>zuzüglich LV/RV-Prämien</t>
  </si>
  <si>
    <t>zuzüglich Steuern auf LV/RV-Überschuss</t>
  </si>
  <si>
    <t>Gesamtegebnis: Aufwand nach Steuern</t>
  </si>
  <si>
    <t>Vorteil / Nachteil</t>
  </si>
  <si>
    <t>Interne Kapitalverzinsnung der Cash Flows nach Steuern</t>
  </si>
  <si>
    <t>Steuern</t>
  </si>
  <si>
    <t>Tilgung</t>
  </si>
  <si>
    <t>Kapital</t>
  </si>
  <si>
    <t>Cash Flow 1</t>
  </si>
  <si>
    <t>Rate</t>
  </si>
  <si>
    <t>Zinsen</t>
  </si>
  <si>
    <t>Rate 2 netto</t>
  </si>
  <si>
    <t>Tilg 2</t>
  </si>
  <si>
    <t>Cash Flow 2</t>
  </si>
  <si>
    <t>Kapitalbedarfsplan</t>
  </si>
  <si>
    <t>Investitionen</t>
  </si>
  <si>
    <t>Beispiel</t>
  </si>
  <si>
    <t>Ihre Zahlen</t>
  </si>
  <si>
    <t>Grundstücke</t>
  </si>
  <si>
    <t>+</t>
  </si>
  <si>
    <t>Gebäude</t>
  </si>
  <si>
    <t>Umbaumaßnahmen</t>
  </si>
  <si>
    <t>Maschinen, Geräte</t>
  </si>
  <si>
    <t>Geschäfts- und Ladeneinrichtung</t>
  </si>
  <si>
    <t>Fahrzeuge</t>
  </si>
  <si>
    <t>=</t>
  </si>
  <si>
    <t>Kapitalbedarf für Investitionen</t>
  </si>
  <si>
    <t>Material- und Warenlager</t>
  </si>
  <si>
    <t>Voraussischtlicher Materialeinsatz (Produktion) pro Jahr</t>
  </si>
  <si>
    <t>durchschnittlicher Materialumschlag pro Jahr</t>
  </si>
  <si>
    <t>Fertigwarenbestand (Handelswaren)</t>
  </si>
  <si>
    <t>Kapitalbedarf für Warenbestand</t>
  </si>
  <si>
    <t>Betriebsmittel</t>
  </si>
  <si>
    <t>Personalkosten p.a.</t>
  </si>
  <si>
    <t>Sachkosten p.a. (z.B. in % vom Umsatz)</t>
  </si>
  <si>
    <t>Zinsen p.a.</t>
  </si>
  <si>
    <t>Privatentnahmen (kalkulatorischer Unternehmerlohn) p.a.</t>
  </si>
  <si>
    <t>Summe</t>
  </si>
  <si>
    <t>:</t>
  </si>
  <si>
    <t>365 Tage = €/Tag</t>
  </si>
  <si>
    <t>x</t>
  </si>
  <si>
    <t>durchschnittliche Dauer (Tage) Produktion/Verkauf</t>
  </si>
  <si>
    <t>Kapitalbedarf zur Vorfinanzierung betrieblicher und privater Kosten</t>
  </si>
  <si>
    <t>Geplanter Umsatz</t>
  </si>
  <si>
    <t>-</t>
  </si>
  <si>
    <t>Barverkäufe</t>
  </si>
  <si>
    <t>Verkäufe auf Rechnung (Ziel)</t>
  </si>
  <si>
    <t>360 Tage = €/Tag</t>
  </si>
  <si>
    <t>durchschnittliches Zahlungsziel der Kunden (Tage)</t>
  </si>
  <si>
    <t>Kapitalbedarf zur Vorfinanzierung der Außenstände</t>
  </si>
  <si>
    <t>Gesamter Kapitalbedarf</t>
  </si>
  <si>
    <t>Abschreibungen</t>
  </si>
  <si>
    <t>Liquiditätsübersicht in T€</t>
  </si>
  <si>
    <t>Hinweis: Alle Zahlen sind grundsätzlich mit positivem Vorzeichen zu erfassen!</t>
  </si>
  <si>
    <t>per</t>
  </si>
  <si>
    <t>Heute</t>
  </si>
  <si>
    <t>Planmonat</t>
  </si>
  <si>
    <t>Bitte nur weiße Felder ausfüllen!</t>
  </si>
  <si>
    <t>1. Liquiditätsreserve</t>
  </si>
  <si>
    <t>Kasse</t>
  </si>
  <si>
    <t>Bankguthaben</t>
  </si>
  <si>
    <t>andere kurzfr. Geldanlagen</t>
  </si>
  <si>
    <t>KK-Linien (brutto)</t>
  </si>
  <si>
    <t>KK-Inanspruchnahmen</t>
  </si>
  <si>
    <t>Banksaldo (netto)</t>
  </si>
  <si>
    <t>2. Liquiditätszugang</t>
  </si>
  <si>
    <t>Kundenzahlungen</t>
  </si>
  <si>
    <t>An- und Vorauszahlungen</t>
  </si>
  <si>
    <t>Verkauf von Anlagevermögen</t>
  </si>
  <si>
    <t>Auszahlung von Darlehen</t>
  </si>
  <si>
    <t>Erhöhung KK-Linie</t>
  </si>
  <si>
    <t>Einzahlung von EK</t>
  </si>
  <si>
    <t>Sale &amp; Lease Back-Zahlungen</t>
  </si>
  <si>
    <t>Steuererstattungen</t>
  </si>
  <si>
    <t>Bonuszahlungen</t>
  </si>
  <si>
    <t>Versicherungsleistungen</t>
  </si>
  <si>
    <t>Sonstige Liquiditätszugänge</t>
  </si>
  <si>
    <t>Liquidität vor Ausgaben</t>
  </si>
  <si>
    <t>3. Liquiditätsentzug</t>
  </si>
  <si>
    <t>Löhne und Gehälter netto</t>
  </si>
  <si>
    <t>Urlaubs- / Weihnachsgeld</t>
  </si>
  <si>
    <t>Lohnsteuerabführung</t>
  </si>
  <si>
    <t>Krankenkasse</t>
  </si>
  <si>
    <t>Berufsgenossenschaft</t>
  </si>
  <si>
    <t>Rentenversicherung</t>
  </si>
  <si>
    <t>Arbeitslosenversicherung</t>
  </si>
  <si>
    <t>Vermögenswirksame Leistungen</t>
  </si>
  <si>
    <t>Sonstige freiw. soziale Aufwendungen</t>
  </si>
  <si>
    <t>Lieferanten bar</t>
  </si>
  <si>
    <t>Lieferanten Konto</t>
  </si>
  <si>
    <t>Wechselfälligkeiten</t>
  </si>
  <si>
    <t>Kapitaldienst Darlehen einschl. LV-Prämien</t>
  </si>
  <si>
    <t>Zinsen KKK, sonstige</t>
  </si>
  <si>
    <t>Leasingraten u.ä.</t>
  </si>
  <si>
    <t>Miete</t>
  </si>
  <si>
    <t>Strom</t>
  </si>
  <si>
    <t>Gas / Öl etc.</t>
  </si>
  <si>
    <t>Gemeindeabgaben</t>
  </si>
  <si>
    <t>Mehrwertsteuer</t>
  </si>
  <si>
    <t>Gewerbesteuer</t>
  </si>
  <si>
    <t>Körperschaftsteuer</t>
  </si>
  <si>
    <t>Sonstige Steuer</t>
  </si>
  <si>
    <t>Versicherungen</t>
  </si>
  <si>
    <t>Privatentnahmen</t>
  </si>
  <si>
    <t>Anschaffungen</t>
  </si>
  <si>
    <t>sonstige Ausgaben</t>
  </si>
  <si>
    <t>Kürzung KK-Linie</t>
  </si>
  <si>
    <t>Geplante Reserve</t>
  </si>
  <si>
    <t>Kostenplan</t>
  </si>
  <si>
    <t>Personalkosten</t>
  </si>
  <si>
    <t>Für Mitarbeiter mit gleichem Lohn oder Gehalt brauchen Sie folgende Berechnung</t>
  </si>
  <si>
    <t>nur einmal aufzustellen. Das erste Beispiel in der Checkliste ist eine Berechnung für</t>
  </si>
  <si>
    <t>Bezahlung nach Stunden, das zweite für die Zahlung eines Monatsgehaltes.</t>
  </si>
  <si>
    <t>Stundenlohn</t>
  </si>
  <si>
    <t>Anzahl Mitarbeiter</t>
  </si>
  <si>
    <t>Stunden p.M.</t>
  </si>
  <si>
    <t>Anzahl Monate</t>
  </si>
  <si>
    <t xml:space="preserve"> = Lohn p.a.</t>
  </si>
  <si>
    <t>Weihnachtsgeld (je Mitarbeiter)</t>
  </si>
  <si>
    <t>Urlaubsgeld (je Mitarbeiter)</t>
  </si>
  <si>
    <t>vermögenswirksame Leistungen (pro Monat und Mitarbeiter)</t>
  </si>
  <si>
    <t>Jahresbruttolohn</t>
  </si>
  <si>
    <t>gesetzliche soziale Aufwendung in % v. Bruttolohn</t>
  </si>
  <si>
    <t>freiwillige Sozialleistungen je Mitarbeiter und Jahr</t>
  </si>
  <si>
    <t>Personalkosten je Mitarbeiter</t>
  </si>
  <si>
    <t>Monatslohn</t>
  </si>
  <si>
    <t>Monatliche Lohnsumme (alle Mitarbeiter)</t>
  </si>
  <si>
    <t>Anzahl Gehälter pro Jahr</t>
  </si>
  <si>
    <t>Lohnnebenkosten in % vom Lohn (gesetzliche und freiwillige Sozialleistungen)</t>
  </si>
  <si>
    <t>Sachgemeinkosten</t>
  </si>
  <si>
    <t>Miete, Pacht, Heizung</t>
  </si>
  <si>
    <t>Gas, Strom, Wasser, Gemeinde</t>
  </si>
  <si>
    <t>Versicherungen, Steuern, Beiträge</t>
  </si>
  <si>
    <t>Fahrzeugkosten</t>
  </si>
  <si>
    <t>Werbung, Reisekosten, Repräsentation</t>
  </si>
  <si>
    <t>Instandhaltung, Maschinen und Geräte</t>
  </si>
  <si>
    <t>Bürobedarf, Telefon</t>
  </si>
  <si>
    <t>Steuerberatung, Rechtsberatung, Buchführung</t>
  </si>
  <si>
    <t>sonstige Kosten</t>
  </si>
  <si>
    <t xml:space="preserve"> =</t>
  </si>
  <si>
    <t>Sachgemeinkosten gesamt</t>
  </si>
  <si>
    <t>Planen Sie bei den Sachgemeinkosten großzügig mit ausreichenden Reserven.</t>
  </si>
  <si>
    <t>Bei Betriebsgründungen wird sehr häufig die Höhe dieser Sachkosten unterschätzt,</t>
  </si>
  <si>
    <t>oder es werden einige wichtige Sachkosten (Gemeinkosten) einfach vergessen.</t>
  </si>
  <si>
    <t>Durchschnittliche Darlehns- und KK-Inanspruchnahme</t>
  </si>
  <si>
    <t>Durchschnittlicher Zinssatz</t>
  </si>
  <si>
    <t>Zinsaufwand p.a.</t>
  </si>
  <si>
    <t>Die Kosten für den Wertverlust Ihrer Investitionen (Abschreibungen) ermitteln Sie so:</t>
  </si>
  <si>
    <t>Anschaffungskosten geteilt durch durchschnittliche Nutzungsdauer (in Jahren)</t>
  </si>
  <si>
    <t>Anschaffungskosten</t>
  </si>
  <si>
    <t>durchschnittlich Nutzungsdauer in Jahren</t>
  </si>
  <si>
    <t>Kalkulatorische Kosten</t>
  </si>
  <si>
    <t>Kalkulatorische Kosten sind Kosten, die Sie kalkulieren und auch berechnen müssen,</t>
  </si>
  <si>
    <t>die aber in der Gewinn- und Verlustrechnung Ihres Betriebes steuerlich nicht als Kosten</t>
  </si>
  <si>
    <t>anerkannt sind. Zum Beispiel:</t>
  </si>
  <si>
    <t xml:space="preserve"> -Kalkulatorischer Unternehmerlohn</t>
  </si>
  <si>
    <t xml:space="preserve"> -Kalkulatorische Miete für eigene Räume, die Sie betrieblich nutzen</t>
  </si>
  <si>
    <t xml:space="preserve"> -Kalkulatorische Abschreibung (über die tatsächliche Abschreibung hinaus)</t>
  </si>
  <si>
    <t xml:space="preserve"> -Kalkulatorische Zinsen auf das Eigenkapital</t>
  </si>
  <si>
    <t>Kalkulatorischer Unternehmerlohn</t>
  </si>
  <si>
    <t>Einkommensteuer</t>
  </si>
  <si>
    <t>Krankenversicherung</t>
  </si>
  <si>
    <t>Lebensversicherung</t>
  </si>
  <si>
    <t>private Miete</t>
  </si>
  <si>
    <t>Lebensunterhalt</t>
  </si>
  <si>
    <t>Sonstiges</t>
  </si>
  <si>
    <t>kalkulatorischer Unternehmerlohn</t>
  </si>
  <si>
    <t>sonstige kalkulatorische Kosten</t>
  </si>
  <si>
    <t>Summer der kalkulatorischen Kosten</t>
  </si>
  <si>
    <t>Gesamtkosten des Betriebes</t>
  </si>
  <si>
    <t>Jetzt können Sie die Gesamtkosten Ihres Betriebes aufstellen:</t>
  </si>
  <si>
    <t>kalkulatorische Kosten</t>
  </si>
  <si>
    <t>Kosten gesamt</t>
  </si>
  <si>
    <t>Wenn Sie Ihre Fixkosten kennen, können Sie mit dieser Formel ermitteln, wie viel Umsatz Sie machen müssen, um die Fixkosten zu decken. Sie brauchen hierzu den für Ihre Branche typischen Rohgewinn in % vom Umsatz. Fragen Sie Ihren Firmenkundenbetreuer, Ste</t>
  </si>
  <si>
    <t>€ 9,- Lohn * 165 Stunden * 12 Monate</t>
  </si>
  <si>
    <t>Weihnachtsgeld, Urlaubsgeld</t>
  </si>
  <si>
    <t>vermögenswirksame Leistungen</t>
  </si>
  <si>
    <t>gesetzliche soziale Aufwendung</t>
  </si>
  <si>
    <t>v. Bruttolohn</t>
  </si>
  <si>
    <t>freiwillige Sozialleistungen</t>
  </si>
  <si>
    <t>Personalkosten für einen Facharbeiter</t>
  </si>
  <si>
    <t>Lohnkosten p.a.</t>
  </si>
  <si>
    <t>Monatsgehalt</t>
  </si>
  <si>
    <t>Weihnachtsgeld (= Anzahl Monatsgehälter)</t>
  </si>
  <si>
    <t>Urlaubsgeld</t>
  </si>
  <si>
    <t>Gehälter pro Jahr</t>
  </si>
  <si>
    <t>13,5 x 1.350 €</t>
  </si>
  <si>
    <t>Lohnnebenkosten</t>
  </si>
  <si>
    <t>des Jahresgehaltes</t>
  </si>
  <si>
    <t>zu bezahlen pro Jahr</t>
  </si>
  <si>
    <t>Gehaltskosten p.a.</t>
  </si>
  <si>
    <t>Ergebnis=</t>
  </si>
  <si>
    <t xml:space="preserve"> =  Abschreibung in €/Jahr</t>
  </si>
  <si>
    <t>durchschn. Nutzungsdauer</t>
  </si>
  <si>
    <t>Formel den Mindestumsatz:</t>
  </si>
  <si>
    <t>Fixkosten in €</t>
  </si>
  <si>
    <t>Prozentsatz Rohgewinn</t>
  </si>
  <si>
    <t>Prüfen Sie nun mit Ihrer Marktkenntnis unter Berücksichtigung den betrieblichen</t>
  </si>
  <si>
    <t>Voraussetzungen (Standort, Kapazität, usw.), ob sich dieser rechnerisch ermittelte</t>
  </si>
  <si>
    <t>(theoretische) Umsatz auch in der Wirklichkeit erreichen läßt.</t>
  </si>
  <si>
    <t>KK-Bedarfsrechnung (weiße Felder erfassen, alle anderen sind Ergebnisfelder)</t>
  </si>
  <si>
    <t>Ist</t>
  </si>
  <si>
    <t>Budget</t>
  </si>
  <si>
    <t>Planung</t>
  </si>
  <si>
    <t>Ergebnisse</t>
  </si>
  <si>
    <t>Veränderung gg. Ist</t>
  </si>
  <si>
    <t>Umsatz</t>
  </si>
  <si>
    <t>Materialaufwand</t>
  </si>
  <si>
    <t>Lager</t>
  </si>
  <si>
    <t>Außenstände</t>
  </si>
  <si>
    <t>Kreditoren</t>
  </si>
  <si>
    <t>Anzahlungen</t>
  </si>
  <si>
    <t>Kreditorenziel</t>
  </si>
  <si>
    <t>Debitorenziel</t>
  </si>
  <si>
    <t>Lagerdauer</t>
  </si>
  <si>
    <t>Net Working Capital</t>
  </si>
  <si>
    <t>Zusätzlicher KK-Bedarf</t>
  </si>
  <si>
    <t>Vergleich Lieferantenkredit gegen Kontokorrentkredit</t>
  </si>
  <si>
    <t>Einkaufsvolumen in € p.a.</t>
  </si>
  <si>
    <t>Zahlungsziel in Tagen</t>
  </si>
  <si>
    <t>Skontosatz in %</t>
  </si>
  <si>
    <t xml:space="preserve">bei Zahlungsziel </t>
  </si>
  <si>
    <t>Bank-KK-Satz</t>
  </si>
  <si>
    <t>Guthaben</t>
  </si>
  <si>
    <t>Eingabe =&gt;</t>
  </si>
  <si>
    <t>Lieferantenkredit derzeit</t>
  </si>
  <si>
    <t>Lieferantenkredit künftig</t>
  </si>
  <si>
    <t>KK-Kredit</t>
  </si>
  <si>
    <t>Skonto p.a. in €</t>
  </si>
  <si>
    <t>KK-Zinsen p.a. in €</t>
  </si>
  <si>
    <t>Ergebisse =&gt;</t>
  </si>
  <si>
    <t>1 Jahr</t>
  </si>
  <si>
    <t>5 Jahre</t>
  </si>
  <si>
    <t>Kundenvorteil vor Steuern</t>
  </si>
  <si>
    <t>Kundennachteil vor Steuern</t>
  </si>
  <si>
    <t>Factoring</t>
  </si>
  <si>
    <t>Zahlungsziel</t>
  </si>
  <si>
    <t>Factoringgebühr</t>
  </si>
  <si>
    <t>Zinssatz</t>
  </si>
  <si>
    <t>Aufwand p.a.</t>
  </si>
  <si>
    <t>Liquiditätsvorteil:</t>
  </si>
  <si>
    <t>vor Einbehalt</t>
  </si>
  <si>
    <t>Aufwand / Liquidität</t>
  </si>
  <si>
    <t>Skontosatz</t>
  </si>
  <si>
    <t>Skontoertrag</t>
  </si>
  <si>
    <t>besser als KK?</t>
  </si>
  <si>
    <r>
      <t xml:space="preserve">4. Überschuß (+) / </t>
    </r>
    <r>
      <rPr>
        <sz val="12"/>
        <color indexed="10"/>
        <rFont val="Arial"/>
        <family val="2"/>
      </rPr>
      <t>Fehlbetrag (-)</t>
    </r>
  </si>
  <si>
    <t>Achten Sie auf die Vorzeichen!</t>
  </si>
  <si>
    <t>abzüglich LV-Zufluss</t>
  </si>
  <si>
    <t>zuzüglich Kredittilgung</t>
  </si>
  <si>
    <t>Auszahlungsdatum</t>
  </si>
  <si>
    <t>Gesamtlaufzeit (Jahre)</t>
  </si>
  <si>
    <t>Zinsbindung</t>
  </si>
  <si>
    <t>Zahlungsintervall</t>
  </si>
  <si>
    <t>Kreditbetrag</t>
  </si>
  <si>
    <t>Datum</t>
  </si>
  <si>
    <t>Saldo</t>
  </si>
  <si>
    <t>Modus</t>
  </si>
  <si>
    <t>Zinsbindung bis</t>
  </si>
  <si>
    <t>Tilgungsrate</t>
  </si>
  <si>
    <t>Tilgungsjahre</t>
  </si>
  <si>
    <t>Anzahl Raten pro Jahr</t>
  </si>
  <si>
    <t>Tilgungsstart</t>
  </si>
  <si>
    <t>Gesamtrate</t>
  </si>
  <si>
    <t>Erste Tilgung in … Jahren: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</si>
</sst>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6" formatCode="#,##0\ &quot;€&quot;;[Red]\-#,##0\ &quot;€&quot;"/>
    <numFmt numFmtId="8" formatCode="#,##0.00\ &quot;€&quot;;[Red]\-#,##0.00\ &quot;€&quot;"/>
    <numFmt numFmtId="164" formatCode="#,##0.00\ &quot;DM&quot;;[Red]\-#,##0.00\ &quot;DM&quot;"/>
    <numFmt numFmtId="165" formatCode="#,##0.00;[Red]\-#,##0.00"/>
    <numFmt numFmtId="166" formatCode="_-* #,##0.00\ [$€-1]_-;\-* #,##0.00\ [$€-1]_-;_-* &quot;-&quot;??\ [$€-1]_-"/>
    <numFmt numFmtId="167" formatCode="0.0"/>
    <numFmt numFmtId="168" formatCode="&quot;Zielrate &quot;#,##0&quot; €&quot;"/>
    <numFmt numFmtId="169" formatCode="#,##0.00\ &quot;€&quot;"/>
    <numFmt numFmtId="170" formatCode="0&quot; Jahre&quot;"/>
    <numFmt numFmtId="171" formatCode="0.000%"/>
    <numFmt numFmtId="172" formatCode="0.0000%"/>
    <numFmt numFmtId="173" formatCode="0.00&quot; x&quot;"/>
    <numFmt numFmtId="174" formatCode="0&quot; Tage&quot;"/>
    <numFmt numFmtId="175" formatCode="0.00&quot; Jahre&quot;"/>
    <numFmt numFmtId="176" formatCode="mmm/\ yy"/>
    <numFmt numFmtId="178" formatCode="#,##0&quot; T€&quot;"/>
    <numFmt numFmtId="187" formatCode="#,##0.00_ ;\-#,##0.00\ "/>
    <numFmt numFmtId="188" formatCode="#,##0.00;[Red]#,##0.00"/>
    <numFmt numFmtId="189" formatCode="&quot;€ &quot;#,##0.00_ ;[Red]\-&quot;€ &quot;#,##0.00\ "/>
    <numFmt numFmtId="190" formatCode="00&quot;.&quot;"/>
    <numFmt numFmtId="191" formatCode="_-* #,##0.00\ [$€-1]_-;\-* #,##0.00\ [$€-1]_-;_-* &quot;-&quot;??\ [$€-1]_-;_-@_-"/>
    <numFmt numFmtId="192" formatCode="&quot;Ziel &quot;0&quot; Tage&quot;"/>
    <numFmt numFmtId="193" formatCode="&quot;Plan &quot;0&quot; Tage&quot;"/>
    <numFmt numFmtId="194" formatCode="&quot;Ziel &quot;#,##0&quot; T€&quot;"/>
    <numFmt numFmtId="195" formatCode="&quot;Plan &quot;#,##0&quot; T€&quot;"/>
    <numFmt numFmtId="196" formatCode="&quot;Wachstum &quot;0%"/>
    <numFmt numFmtId="197" formatCode="&quot;(Mind. &quot;0.00%&quot;)&quot;"/>
    <numFmt numFmtId="198" formatCode="[$-407]mmm/\ yy;@"/>
    <numFmt numFmtId="199" formatCode="#,##0.0"/>
  </numFmts>
  <fonts count="42" x14ac:knownFonts="1">
    <font>
      <sz val="10"/>
      <name val="MS Sans Serif"/>
    </font>
    <font>
      <sz val="10"/>
      <name val="MS Sans Serif"/>
    </font>
    <font>
      <sz val="10"/>
      <name val="Arial"/>
    </font>
    <font>
      <sz val="10"/>
      <name val="Arial"/>
      <family val="2"/>
    </font>
    <font>
      <b/>
      <sz val="10"/>
      <name val="Arial"/>
      <family val="2"/>
    </font>
    <font>
      <sz val="8"/>
      <name val="MS Sans Serif"/>
    </font>
    <font>
      <sz val="14"/>
      <color indexed="12"/>
      <name val="Arial"/>
    </font>
    <font>
      <sz val="8"/>
      <color indexed="81"/>
      <name val="Tahoma"/>
      <family val="2"/>
    </font>
    <font>
      <b/>
      <sz val="14"/>
      <name val="Arial"/>
    </font>
    <font>
      <sz val="9"/>
      <name val="Arial"/>
      <family val="2"/>
    </font>
    <font>
      <b/>
      <sz val="12"/>
      <name val="Arial"/>
    </font>
    <font>
      <b/>
      <sz val="10"/>
      <name val="Arial"/>
    </font>
    <font>
      <b/>
      <sz val="9"/>
      <name val="Arial"/>
      <family val="2"/>
    </font>
    <font>
      <u/>
      <sz val="10"/>
      <name val="Arial"/>
    </font>
    <font>
      <b/>
      <i/>
      <sz val="10"/>
      <name val="Arial"/>
      <family val="2"/>
    </font>
    <font>
      <b/>
      <u/>
      <sz val="14"/>
      <name val="Arial"/>
      <family val="2"/>
    </font>
    <font>
      <u/>
      <sz val="10"/>
      <name val="Arial"/>
      <family val="2"/>
    </font>
    <font>
      <sz val="12"/>
      <name val="Arial"/>
      <family val="2"/>
    </font>
    <font>
      <sz val="8"/>
      <name val="Arial"/>
    </font>
    <font>
      <sz val="12"/>
      <color indexed="10"/>
      <name val="Arial"/>
      <family val="2"/>
    </font>
    <font>
      <sz val="9"/>
      <name val="Arial"/>
    </font>
    <font>
      <b/>
      <sz val="11"/>
      <name val="Arial"/>
    </font>
    <font>
      <sz val="14.5"/>
      <name val="Arial"/>
      <family val="2"/>
    </font>
    <font>
      <b/>
      <sz val="12"/>
      <color indexed="12"/>
      <name val="Arial"/>
      <family val="2"/>
    </font>
    <font>
      <b/>
      <sz val="12"/>
      <color indexed="13"/>
      <name val="Arial"/>
      <family val="2"/>
    </font>
    <font>
      <sz val="12"/>
      <color indexed="12"/>
      <name val="Arial"/>
      <family val="2"/>
    </font>
    <font>
      <sz val="10"/>
      <color indexed="8"/>
      <name val="Arial"/>
      <family val="2"/>
    </font>
    <font>
      <b/>
      <u/>
      <sz val="12"/>
      <color indexed="8"/>
      <name val="Arial"/>
      <family val="2"/>
    </font>
    <font>
      <u/>
      <sz val="10"/>
      <name val="MS Sans Serif"/>
      <family val="2"/>
    </font>
    <font>
      <b/>
      <i/>
      <sz val="10"/>
      <color indexed="12"/>
      <name val="Arial"/>
      <family val="2"/>
    </font>
    <font>
      <sz val="10"/>
      <color indexed="12"/>
      <name val="Arial"/>
      <family val="2"/>
    </font>
    <font>
      <sz val="10"/>
      <color indexed="9"/>
      <name val="Arial"/>
      <family val="2"/>
    </font>
    <font>
      <sz val="10"/>
      <color indexed="56"/>
      <name val="MS Sans Serif"/>
      <family val="2"/>
    </font>
    <font>
      <sz val="10"/>
      <name val="Calibri"/>
      <family val="2"/>
    </font>
    <font>
      <sz val="14"/>
      <name val="Calibri"/>
      <family val="2"/>
    </font>
    <font>
      <b/>
      <sz val="10"/>
      <name val="Calibri"/>
      <family val="2"/>
    </font>
    <font>
      <b/>
      <sz val="10"/>
      <color indexed="12"/>
      <name val="Calibri"/>
      <family val="2"/>
    </font>
    <font>
      <b/>
      <sz val="10"/>
      <color indexed="10"/>
      <name val="Calibri"/>
      <family val="2"/>
    </font>
    <font>
      <sz val="12"/>
      <name val="Calibri"/>
      <family val="2"/>
    </font>
    <font>
      <b/>
      <sz val="12"/>
      <color indexed="12"/>
      <name val="Calibri"/>
      <family val="2"/>
    </font>
    <font>
      <sz val="12"/>
      <color indexed="8"/>
      <name val="Arial"/>
      <family val="2"/>
    </font>
    <font>
      <sz val="6.5"/>
      <color rgb="FF000000"/>
      <name val="MS Sans Serif"/>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62"/>
        <bgColor indexed="64"/>
      </patternFill>
    </fill>
    <fill>
      <patternFill patternType="solid">
        <fgColor indexed="1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double">
        <color indexed="12"/>
      </left>
      <right style="double">
        <color indexed="12"/>
      </right>
      <top style="double">
        <color indexed="12"/>
      </top>
      <bottom style="double">
        <color indexed="12"/>
      </bottom>
      <diagonal/>
    </border>
    <border>
      <left style="hair">
        <color indexed="64"/>
      </left>
      <right style="hair">
        <color indexed="64"/>
      </right>
      <top style="hair">
        <color indexed="64"/>
      </top>
      <bottom style="hair">
        <color indexed="64"/>
      </bottom>
      <diagonal/>
    </border>
  </borders>
  <cellStyleXfs count="8">
    <xf numFmtId="0" fontId="0" fillId="0" borderId="0"/>
    <xf numFmtId="165"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164" fontId="1" fillId="0" borderId="0" applyFont="0" applyFill="0" applyBorder="0" applyAlignment="0" applyProtection="0"/>
  </cellStyleXfs>
  <cellXfs count="365">
    <xf numFmtId="0" fontId="0" fillId="0" borderId="0" xfId="0"/>
    <xf numFmtId="0" fontId="3" fillId="0" borderId="0" xfId="0" applyFont="1"/>
    <xf numFmtId="0" fontId="2" fillId="3" borderId="0" xfId="6" applyFill="1"/>
    <xf numFmtId="0" fontId="2" fillId="3" borderId="0" xfId="6" applyFont="1" applyFill="1"/>
    <xf numFmtId="0" fontId="6" fillId="3" borderId="0" xfId="6" applyFont="1" applyFill="1"/>
    <xf numFmtId="0" fontId="2" fillId="2" borderId="0" xfId="6" applyFill="1"/>
    <xf numFmtId="0" fontId="4" fillId="2" borderId="0" xfId="6" applyFont="1" applyFill="1"/>
    <xf numFmtId="0" fontId="4" fillId="2" borderId="0" xfId="6" applyFont="1" applyFill="1" applyAlignment="1">
      <alignment horizontal="right"/>
    </xf>
    <xf numFmtId="0" fontId="2" fillId="0" borderId="0" xfId="6"/>
    <xf numFmtId="169" fontId="2" fillId="0" borderId="0" xfId="6" applyNumberFormat="1" applyProtection="1">
      <protection locked="0"/>
    </xf>
    <xf numFmtId="169" fontId="2" fillId="0" borderId="0" xfId="6" applyNumberFormat="1"/>
    <xf numFmtId="169" fontId="2" fillId="3" borderId="0" xfId="6" applyNumberFormat="1" applyFill="1"/>
    <xf numFmtId="0" fontId="2" fillId="0" borderId="0" xfId="6" applyFont="1"/>
    <xf numFmtId="170" fontId="2" fillId="0" borderId="0" xfId="6" applyNumberFormat="1" applyProtection="1">
      <protection locked="0"/>
    </xf>
    <xf numFmtId="10" fontId="2" fillId="0" borderId="0" xfId="6" applyNumberFormat="1" applyProtection="1">
      <protection locked="0"/>
    </xf>
    <xf numFmtId="9" fontId="2" fillId="0" borderId="0" xfId="6" applyNumberFormat="1" applyProtection="1">
      <protection locked="0"/>
    </xf>
    <xf numFmtId="166" fontId="2" fillId="0" borderId="0" xfId="2"/>
    <xf numFmtId="166" fontId="2" fillId="0" borderId="0" xfId="6" applyNumberFormat="1"/>
    <xf numFmtId="0" fontId="0" fillId="3" borderId="0" xfId="0" applyFill="1"/>
    <xf numFmtId="10" fontId="0" fillId="0" borderId="0" xfId="0" applyNumberFormat="1"/>
    <xf numFmtId="0" fontId="8" fillId="0" borderId="1" xfId="4" applyFont="1" applyBorder="1"/>
    <xf numFmtId="0" fontId="2" fillId="0" borderId="2" xfId="4" applyBorder="1"/>
    <xf numFmtId="0" fontId="9" fillId="0" borderId="2" xfId="4" applyFont="1" applyBorder="1"/>
    <xf numFmtId="0" fontId="9" fillId="0" borderId="3" xfId="4" applyFont="1" applyBorder="1"/>
    <xf numFmtId="0" fontId="2" fillId="0" borderId="4" xfId="4" applyBorder="1"/>
    <xf numFmtId="0" fontId="2" fillId="0" borderId="0" xfId="4" applyBorder="1"/>
    <xf numFmtId="0" fontId="9" fillId="0" borderId="0" xfId="4" applyFont="1" applyBorder="1"/>
    <xf numFmtId="0" fontId="9" fillId="0" borderId="5" xfId="4" applyFont="1" applyBorder="1"/>
    <xf numFmtId="0" fontId="10" fillId="0" borderId="6" xfId="4" applyFont="1" applyBorder="1"/>
    <xf numFmtId="0" fontId="2" fillId="0" borderId="7" xfId="4" applyBorder="1"/>
    <xf numFmtId="0" fontId="9" fillId="2" borderId="7" xfId="4" applyFont="1" applyFill="1" applyBorder="1" applyAlignment="1">
      <alignment horizontal="right"/>
    </xf>
    <xf numFmtId="0" fontId="9" fillId="4" borderId="5" xfId="4" applyFont="1" applyFill="1" applyBorder="1" applyAlignment="1">
      <alignment horizontal="right"/>
    </xf>
    <xf numFmtId="0" fontId="2" fillId="0" borderId="1" xfId="4" applyBorder="1"/>
    <xf numFmtId="0" fontId="2" fillId="0" borderId="2" xfId="4" applyFont="1" applyBorder="1"/>
    <xf numFmtId="166" fontId="9" fillId="2" borderId="2" xfId="2" applyFont="1" applyFill="1" applyBorder="1"/>
    <xf numFmtId="166" fontId="9" fillId="0" borderId="8" xfId="2" applyFont="1" applyBorder="1" applyAlignment="1" applyProtection="1">
      <alignment horizontal="right"/>
      <protection locked="0"/>
    </xf>
    <xf numFmtId="0" fontId="2" fillId="0" borderId="4" xfId="4" applyBorder="1" applyAlignment="1">
      <alignment horizontal="right"/>
    </xf>
    <xf numFmtId="166" fontId="9" fillId="2" borderId="0" xfId="2" applyFont="1" applyFill="1" applyBorder="1"/>
    <xf numFmtId="166" fontId="9" fillId="0" borderId="9" xfId="2" applyFont="1" applyBorder="1" applyAlignment="1" applyProtection="1">
      <alignment horizontal="right"/>
      <protection locked="0"/>
    </xf>
    <xf numFmtId="0" fontId="2" fillId="0" borderId="6" xfId="4" applyFont="1" applyBorder="1" applyAlignment="1">
      <alignment horizontal="right"/>
    </xf>
    <xf numFmtId="0" fontId="11" fillId="0" borderId="7" xfId="4" applyFont="1" applyBorder="1"/>
    <xf numFmtId="166" fontId="12" fillId="2" borderId="7" xfId="2" applyFont="1" applyFill="1" applyBorder="1"/>
    <xf numFmtId="166" fontId="12" fillId="4" borderId="10" xfId="2" applyFont="1" applyFill="1" applyBorder="1" applyAlignment="1">
      <alignment horizontal="right"/>
    </xf>
    <xf numFmtId="0" fontId="13" fillId="0" borderId="1" xfId="4" applyFont="1" applyBorder="1"/>
    <xf numFmtId="0" fontId="3" fillId="0" borderId="2" xfId="4" applyFont="1" applyBorder="1"/>
    <xf numFmtId="166" fontId="9" fillId="2" borderId="2" xfId="2" applyFont="1" applyFill="1" applyBorder="1" applyAlignment="1">
      <alignment horizontal="center"/>
    </xf>
    <xf numFmtId="166" fontId="9" fillId="0" borderId="8" xfId="2" applyFont="1" applyBorder="1" applyAlignment="1" applyProtection="1">
      <alignment horizontal="center"/>
      <protection locked="0"/>
    </xf>
    <xf numFmtId="0" fontId="2" fillId="0" borderId="4" xfId="4" applyBorder="1" applyAlignment="1">
      <alignment horizontal="left"/>
    </xf>
    <xf numFmtId="173" fontId="9" fillId="2" borderId="0" xfId="1" applyNumberFormat="1" applyFont="1" applyFill="1" applyBorder="1" applyAlignment="1">
      <alignment horizontal="center"/>
    </xf>
    <xf numFmtId="173" fontId="9" fillId="0" borderId="8" xfId="7" applyNumberFormat="1" applyFont="1" applyBorder="1" applyAlignment="1" applyProtection="1">
      <alignment horizontal="center"/>
      <protection locked="0"/>
    </xf>
    <xf numFmtId="0" fontId="2" fillId="0" borderId="0" xfId="4" applyFont="1" applyBorder="1"/>
    <xf numFmtId="166" fontId="9" fillId="0" borderId="8" xfId="2" applyFont="1" applyBorder="1" applyProtection="1">
      <protection locked="0"/>
    </xf>
    <xf numFmtId="0" fontId="11" fillId="0" borderId="6" xfId="4" applyFont="1" applyBorder="1" applyAlignment="1">
      <alignment horizontal="right"/>
    </xf>
    <xf numFmtId="0" fontId="2" fillId="0" borderId="1" xfId="4" applyFont="1" applyBorder="1"/>
    <xf numFmtId="0" fontId="2" fillId="0" borderId="4" xfId="4" applyFont="1" applyBorder="1" applyAlignment="1">
      <alignment horizontal="right"/>
    </xf>
    <xf numFmtId="0" fontId="11" fillId="0" borderId="4" xfId="4" applyFont="1" applyBorder="1" applyAlignment="1">
      <alignment horizontal="right"/>
    </xf>
    <xf numFmtId="166" fontId="9" fillId="2" borderId="0" xfId="2" applyFont="1" applyFill="1" applyBorder="1" applyAlignment="1">
      <alignment horizontal="right"/>
    </xf>
    <xf numFmtId="174" fontId="9" fillId="2" borderId="0" xfId="2" applyNumberFormat="1" applyFont="1" applyFill="1" applyBorder="1" applyAlignment="1">
      <alignment horizontal="right"/>
    </xf>
    <xf numFmtId="174" fontId="9" fillId="0" borderId="8" xfId="2" applyNumberFormat="1" applyFont="1" applyBorder="1" applyProtection="1">
      <protection locked="0"/>
    </xf>
    <xf numFmtId="166" fontId="9" fillId="0" borderId="9" xfId="2" applyFont="1" applyBorder="1" applyProtection="1">
      <protection locked="0"/>
    </xf>
    <xf numFmtId="166" fontId="12" fillId="2" borderId="11" xfId="2" applyFont="1" applyFill="1" applyBorder="1"/>
    <xf numFmtId="166" fontId="12" fillId="4" borderId="11" xfId="2" applyFont="1" applyFill="1" applyBorder="1"/>
    <xf numFmtId="166" fontId="9" fillId="2" borderId="3" xfId="2" applyFont="1" applyFill="1" applyBorder="1"/>
    <xf numFmtId="166" fontId="9" fillId="2" borderId="5" xfId="2" applyFont="1" applyFill="1" applyBorder="1"/>
    <xf numFmtId="0" fontId="2" fillId="0" borderId="12" xfId="4" applyBorder="1" applyAlignment="1">
      <alignment horizontal="right"/>
    </xf>
    <xf numFmtId="0" fontId="11" fillId="0" borderId="13" xfId="4" applyFont="1" applyBorder="1"/>
    <xf numFmtId="0" fontId="2" fillId="0" borderId="13" xfId="4" applyBorder="1"/>
    <xf numFmtId="166" fontId="12" fillId="2" borderId="14" xfId="2" applyFont="1" applyFill="1" applyBorder="1"/>
    <xf numFmtId="166" fontId="12" fillId="4" borderId="14" xfId="2" applyFont="1" applyFill="1" applyBorder="1"/>
    <xf numFmtId="0" fontId="2" fillId="0" borderId="6" xfId="4" applyBorder="1" applyAlignment="1">
      <alignment horizontal="right"/>
    </xf>
    <xf numFmtId="166" fontId="12" fillId="4" borderId="11" xfId="2" applyFont="1" applyFill="1" applyBorder="1" applyAlignment="1">
      <alignment horizontal="right"/>
    </xf>
    <xf numFmtId="0" fontId="15" fillId="3" borderId="0" xfId="5" applyFont="1" applyFill="1" applyBorder="1" applyProtection="1"/>
    <xf numFmtId="0" fontId="3" fillId="3" borderId="0" xfId="5" applyFont="1" applyFill="1" applyBorder="1" applyProtection="1"/>
    <xf numFmtId="0" fontId="16" fillId="3" borderId="0" xfId="5" applyFont="1" applyFill="1" applyProtection="1"/>
    <xf numFmtId="0" fontId="2" fillId="3" borderId="0" xfId="5" applyFill="1" applyProtection="1"/>
    <xf numFmtId="0" fontId="2" fillId="3" borderId="0" xfId="5" applyFont="1" applyFill="1" applyProtection="1"/>
    <xf numFmtId="0" fontId="0" fillId="0" borderId="0" xfId="0" applyProtection="1"/>
    <xf numFmtId="0" fontId="17" fillId="3" borderId="0" xfId="5" applyFont="1" applyFill="1" applyAlignment="1" applyProtection="1">
      <alignment horizontal="left"/>
    </xf>
    <xf numFmtId="0" fontId="18" fillId="3" borderId="0" xfId="5" applyFont="1" applyFill="1" applyProtection="1"/>
    <xf numFmtId="14" fontId="17" fillId="3" borderId="0" xfId="5" applyNumberFormat="1" applyFont="1" applyFill="1" applyAlignment="1" applyProtection="1">
      <alignment horizontal="left"/>
      <protection locked="0"/>
    </xf>
    <xf numFmtId="0" fontId="4" fillId="7" borderId="0" xfId="5" applyFont="1" applyFill="1" applyProtection="1"/>
    <xf numFmtId="190" fontId="4" fillId="7" borderId="0" xfId="5" applyNumberFormat="1" applyFont="1" applyFill="1" applyAlignment="1" applyProtection="1">
      <alignment horizontal="center"/>
    </xf>
    <xf numFmtId="0" fontId="14" fillId="7" borderId="0" xfId="5" applyFont="1" applyFill="1" applyAlignment="1" applyProtection="1">
      <alignment horizontal="center"/>
    </xf>
    <xf numFmtId="0" fontId="17" fillId="8" borderId="0" xfId="5" applyFont="1" applyFill="1" applyProtection="1"/>
    <xf numFmtId="14" fontId="14" fillId="7" borderId="0" xfId="5" applyNumberFormat="1" applyFont="1" applyFill="1" applyAlignment="1" applyProtection="1">
      <alignment horizontal="center"/>
    </xf>
    <xf numFmtId="176" fontId="14" fillId="7" borderId="0" xfId="5" applyNumberFormat="1" applyFont="1" applyFill="1" applyAlignment="1" applyProtection="1">
      <alignment horizontal="center"/>
    </xf>
    <xf numFmtId="0" fontId="17" fillId="2" borderId="0" xfId="5" applyFont="1" applyFill="1" applyProtection="1"/>
    <xf numFmtId="0" fontId="18" fillId="2" borderId="0" xfId="5" applyFont="1" applyFill="1" applyProtection="1"/>
    <xf numFmtId="189" fontId="2" fillId="2" borderId="0" xfId="3" applyNumberFormat="1" applyFont="1" applyFill="1" applyProtection="1"/>
    <xf numFmtId="0" fontId="17" fillId="7" borderId="0" xfId="5" applyFont="1" applyFill="1" applyProtection="1"/>
    <xf numFmtId="0" fontId="18" fillId="7" borderId="0" xfId="5" applyFont="1" applyFill="1" applyProtection="1"/>
    <xf numFmtId="166" fontId="2" fillId="0" borderId="0" xfId="2" applyProtection="1"/>
    <xf numFmtId="166" fontId="2" fillId="7" borderId="0" xfId="2" applyFill="1" applyProtection="1"/>
    <xf numFmtId="0" fontId="17" fillId="5" borderId="0" xfId="5" applyFont="1" applyFill="1" applyProtection="1"/>
    <xf numFmtId="0" fontId="18" fillId="5" borderId="0" xfId="5" applyFont="1" applyFill="1" applyProtection="1"/>
    <xf numFmtId="189" fontId="2" fillId="5" borderId="0" xfId="3" applyNumberFormat="1" applyFont="1" applyFill="1" applyProtection="1"/>
    <xf numFmtId="166" fontId="2" fillId="2" borderId="0" xfId="2" applyFill="1" applyProtection="1"/>
    <xf numFmtId="166" fontId="2" fillId="7" borderId="0" xfId="2" applyFill="1" applyProtection="1">
      <protection locked="0"/>
    </xf>
    <xf numFmtId="166" fontId="11" fillId="5" borderId="0" xfId="2" applyFont="1" applyFill="1" applyProtection="1"/>
    <xf numFmtId="189" fontId="4" fillId="5" borderId="0" xfId="3" applyNumberFormat="1" applyFont="1" applyFill="1" applyProtection="1"/>
    <xf numFmtId="14" fontId="17" fillId="3" borderId="0" xfId="5" applyNumberFormat="1" applyFont="1" applyFill="1" applyAlignment="1" applyProtection="1">
      <alignment horizontal="left"/>
    </xf>
    <xf numFmtId="166" fontId="11" fillId="0" borderId="0" xfId="2" applyFont="1" applyProtection="1"/>
    <xf numFmtId="0" fontId="8" fillId="0" borderId="0" xfId="0" applyFont="1" applyProtection="1"/>
    <xf numFmtId="166" fontId="1" fillId="0" borderId="0" xfId="2" applyFont="1" applyProtection="1"/>
    <xf numFmtId="166" fontId="9" fillId="0" borderId="0" xfId="2" applyFont="1" applyProtection="1"/>
    <xf numFmtId="0" fontId="10" fillId="0" borderId="0" xfId="0" applyFont="1" applyProtection="1"/>
    <xf numFmtId="0" fontId="20" fillId="0" borderId="0" xfId="0" applyFont="1" applyProtection="1"/>
    <xf numFmtId="166" fontId="20" fillId="0" borderId="0" xfId="2" applyFont="1" applyProtection="1"/>
    <xf numFmtId="0" fontId="21" fillId="0" borderId="7" xfId="0" applyFont="1" applyBorder="1" applyProtection="1"/>
    <xf numFmtId="0" fontId="0" fillId="0" borderId="7" xfId="0" applyBorder="1" applyProtection="1"/>
    <xf numFmtId="166" fontId="1" fillId="0" borderId="7" xfId="2" applyFont="1" applyBorder="1" applyProtection="1"/>
    <xf numFmtId="166" fontId="9" fillId="2" borderId="7" xfId="2" applyFont="1" applyFill="1" applyBorder="1" applyAlignment="1" applyProtection="1">
      <alignment horizontal="right"/>
    </xf>
    <xf numFmtId="166" fontId="9" fillId="4" borderId="0" xfId="2" applyFont="1" applyFill="1" applyBorder="1" applyAlignment="1" applyProtection="1">
      <alignment horizontal="right"/>
    </xf>
    <xf numFmtId="0" fontId="21" fillId="0" borderId="1" xfId="0" applyFont="1" applyBorder="1" applyProtection="1"/>
    <xf numFmtId="0" fontId="20" fillId="0" borderId="2" xfId="0" applyFont="1" applyBorder="1" applyProtection="1"/>
    <xf numFmtId="0" fontId="0" fillId="0" borderId="2" xfId="0" applyBorder="1" applyProtection="1"/>
    <xf numFmtId="166" fontId="1" fillId="0" borderId="2" xfId="2" applyFont="1" applyBorder="1" applyProtection="1"/>
    <xf numFmtId="187" fontId="9" fillId="2" borderId="3" xfId="2" applyNumberFormat="1" applyFont="1" applyFill="1" applyBorder="1" applyProtection="1"/>
    <xf numFmtId="187" fontId="9" fillId="8" borderId="16" xfId="2" applyNumberFormat="1" applyFont="1" applyFill="1" applyBorder="1" applyProtection="1">
      <protection locked="0"/>
    </xf>
    <xf numFmtId="0" fontId="21" fillId="0" borderId="4" xfId="0" applyFont="1" applyBorder="1" applyProtection="1"/>
    <xf numFmtId="0" fontId="20" fillId="0" borderId="0" xfId="0" applyFont="1" applyBorder="1" applyProtection="1"/>
    <xf numFmtId="0" fontId="0" fillId="0" borderId="0" xfId="0" applyBorder="1" applyProtection="1"/>
    <xf numFmtId="166" fontId="1" fillId="0" borderId="0" xfId="2" applyFont="1" applyBorder="1" applyProtection="1"/>
    <xf numFmtId="166" fontId="9" fillId="2" borderId="5" xfId="2" applyFont="1" applyFill="1" applyBorder="1" applyAlignment="1" applyProtection="1">
      <alignment horizontal="right"/>
    </xf>
    <xf numFmtId="166" fontId="9" fillId="8" borderId="16" xfId="2" applyFont="1" applyFill="1" applyBorder="1" applyAlignment="1" applyProtection="1">
      <alignment horizontal="right"/>
      <protection locked="0"/>
    </xf>
    <xf numFmtId="187" fontId="9" fillId="2" borderId="5" xfId="2" applyNumberFormat="1" applyFont="1" applyFill="1" applyBorder="1" applyProtection="1"/>
    <xf numFmtId="166" fontId="12" fillId="2" borderId="5" xfId="2" applyFont="1" applyFill="1" applyBorder="1" applyAlignment="1" applyProtection="1">
      <alignment horizontal="right"/>
    </xf>
    <xf numFmtId="166" fontId="12" fillId="4" borderId="5" xfId="2" applyFont="1" applyFill="1" applyBorder="1" applyAlignment="1" applyProtection="1">
      <alignment horizontal="right"/>
    </xf>
    <xf numFmtId="0" fontId="20" fillId="0" borderId="4" xfId="0" applyFont="1" applyBorder="1" applyAlignment="1" applyProtection="1">
      <alignment horizontal="right"/>
    </xf>
    <xf numFmtId="166" fontId="9" fillId="2" borderId="5" xfId="2" applyFont="1" applyFill="1" applyBorder="1" applyProtection="1"/>
    <xf numFmtId="166" fontId="9" fillId="8" borderId="16" xfId="2" applyFont="1" applyFill="1" applyBorder="1" applyProtection="1">
      <protection locked="0"/>
    </xf>
    <xf numFmtId="166" fontId="9" fillId="4" borderId="5" xfId="2" applyFont="1" applyFill="1" applyBorder="1" applyProtection="1"/>
    <xf numFmtId="9" fontId="1" fillId="0" borderId="0" xfId="3" applyBorder="1" applyProtection="1"/>
    <xf numFmtId="10" fontId="9" fillId="2" borderId="5" xfId="2" applyNumberFormat="1" applyFont="1" applyFill="1" applyBorder="1" applyProtection="1"/>
    <xf numFmtId="10" fontId="9" fillId="8" borderId="16" xfId="2" applyNumberFormat="1" applyFont="1" applyFill="1" applyBorder="1" applyProtection="1">
      <protection locked="0"/>
    </xf>
    <xf numFmtId="0" fontId="20" fillId="0" borderId="6" xfId="0" applyFont="1" applyBorder="1" applyAlignment="1" applyProtection="1">
      <alignment horizontal="right"/>
    </xf>
    <xf numFmtId="0" fontId="20" fillId="0" borderId="7" xfId="0" applyFont="1" applyBorder="1" applyProtection="1"/>
    <xf numFmtId="166" fontId="12" fillId="2" borderId="11" xfId="2" applyFont="1" applyFill="1" applyBorder="1" applyProtection="1"/>
    <xf numFmtId="166" fontId="12" fillId="4" borderId="11" xfId="2" applyFont="1" applyFill="1" applyBorder="1" applyProtection="1"/>
    <xf numFmtId="0" fontId="20" fillId="0" borderId="0" xfId="0" applyFont="1" applyBorder="1" applyAlignment="1" applyProtection="1">
      <alignment horizontal="right"/>
    </xf>
    <xf numFmtId="166" fontId="12" fillId="0" borderId="0" xfId="2" applyFont="1" applyFill="1" applyBorder="1" applyProtection="1"/>
    <xf numFmtId="166" fontId="12" fillId="0" borderId="0" xfId="2" applyFont="1" applyBorder="1" applyProtection="1"/>
    <xf numFmtId="0" fontId="0" fillId="0" borderId="7" xfId="0" applyFill="1" applyBorder="1" applyProtection="1"/>
    <xf numFmtId="166" fontId="20" fillId="0" borderId="7" xfId="2" applyFont="1" applyFill="1" applyBorder="1" applyAlignment="1" applyProtection="1">
      <alignment horizontal="right"/>
    </xf>
    <xf numFmtId="166" fontId="9" fillId="4" borderId="7" xfId="2" applyFont="1" applyFill="1" applyBorder="1" applyAlignment="1" applyProtection="1">
      <alignment horizontal="right"/>
    </xf>
    <xf numFmtId="0" fontId="0" fillId="0" borderId="2" xfId="0" applyFill="1" applyBorder="1" applyProtection="1"/>
    <xf numFmtId="166" fontId="20" fillId="0" borderId="2" xfId="2" applyFont="1" applyFill="1" applyBorder="1" applyAlignment="1" applyProtection="1">
      <alignment horizontal="right"/>
    </xf>
    <xf numFmtId="166" fontId="9" fillId="2" borderId="3" xfId="2" applyFont="1" applyFill="1" applyBorder="1" applyAlignment="1" applyProtection="1">
      <alignment horizontal="right"/>
    </xf>
    <xf numFmtId="0" fontId="0" fillId="0" borderId="0" xfId="0" applyFill="1" applyBorder="1" applyProtection="1"/>
    <xf numFmtId="166" fontId="20" fillId="0" borderId="0" xfId="2" applyFont="1" applyFill="1" applyBorder="1" applyAlignment="1" applyProtection="1">
      <alignment horizontal="right"/>
    </xf>
    <xf numFmtId="0" fontId="20" fillId="0" borderId="4" xfId="0" applyFont="1" applyBorder="1" applyProtection="1"/>
    <xf numFmtId="0" fontId="20" fillId="0" borderId="0" xfId="0" applyFont="1" applyFill="1" applyBorder="1" applyProtection="1"/>
    <xf numFmtId="188" fontId="20" fillId="0" borderId="0" xfId="0" applyNumberFormat="1" applyFont="1" applyFill="1" applyBorder="1" applyAlignment="1" applyProtection="1">
      <alignment horizontal="right"/>
    </xf>
    <xf numFmtId="166" fontId="1" fillId="0" borderId="0" xfId="2" applyFont="1" applyFill="1" applyBorder="1" applyProtection="1"/>
    <xf numFmtId="173" fontId="1" fillId="0" borderId="0" xfId="2" applyNumberFormat="1" applyFont="1" applyFill="1" applyBorder="1" applyProtection="1"/>
    <xf numFmtId="166" fontId="12" fillId="2" borderId="5" xfId="2" applyFont="1" applyFill="1" applyBorder="1" applyProtection="1"/>
    <xf numFmtId="166" fontId="12" fillId="4" borderId="5" xfId="2" applyFont="1" applyFill="1" applyBorder="1" applyProtection="1"/>
    <xf numFmtId="0" fontId="20" fillId="0" borderId="2" xfId="0" applyFont="1" applyBorder="1" applyAlignment="1" applyProtection="1">
      <alignment horizontal="right"/>
    </xf>
    <xf numFmtId="166" fontId="9" fillId="0" borderId="2" xfId="2" applyFont="1" applyBorder="1" applyProtection="1"/>
    <xf numFmtId="166" fontId="9" fillId="0" borderId="0" xfId="2" applyFont="1" applyBorder="1" applyProtection="1"/>
    <xf numFmtId="0" fontId="0" fillId="0" borderId="1" xfId="0" applyBorder="1" applyProtection="1"/>
    <xf numFmtId="166" fontId="20" fillId="0" borderId="2" xfId="2" applyFont="1" applyBorder="1" applyProtection="1"/>
    <xf numFmtId="166" fontId="9" fillId="2" borderId="3" xfId="2" applyFont="1" applyFill="1" applyBorder="1" applyProtection="1"/>
    <xf numFmtId="0" fontId="0" fillId="0" borderId="4" xfId="0" applyBorder="1" applyProtection="1"/>
    <xf numFmtId="166" fontId="20" fillId="0" borderId="0" xfId="2" applyFont="1" applyBorder="1" applyProtection="1"/>
    <xf numFmtId="0" fontId="0" fillId="0" borderId="6" xfId="0" applyBorder="1" applyAlignment="1" applyProtection="1">
      <alignment horizontal="right"/>
    </xf>
    <xf numFmtId="166" fontId="20" fillId="0" borderId="7" xfId="2" applyFont="1" applyBorder="1" applyProtection="1"/>
    <xf numFmtId="166" fontId="12" fillId="4" borderId="10" xfId="2" applyFont="1" applyFill="1" applyBorder="1" applyProtection="1"/>
    <xf numFmtId="0" fontId="21" fillId="0" borderId="0" xfId="0" applyFont="1" applyProtection="1"/>
    <xf numFmtId="166" fontId="9" fillId="2" borderId="0" xfId="2" applyFont="1" applyFill="1" applyBorder="1" applyAlignment="1" applyProtection="1">
      <alignment horizontal="right"/>
    </xf>
    <xf numFmtId="10" fontId="9" fillId="2" borderId="5" xfId="3" applyNumberFormat="1" applyFont="1" applyFill="1" applyBorder="1" applyAlignment="1" applyProtection="1">
      <alignment horizontal="right"/>
    </xf>
    <xf numFmtId="10" fontId="9" fillId="0" borderId="8" xfId="3" applyNumberFormat="1" applyFont="1" applyBorder="1" applyProtection="1">
      <protection locked="0"/>
    </xf>
    <xf numFmtId="166" fontId="20" fillId="0" borderId="7" xfId="2" applyFont="1" applyBorder="1" applyAlignment="1" applyProtection="1">
      <alignment horizontal="right"/>
    </xf>
    <xf numFmtId="166" fontId="9" fillId="2" borderId="3" xfId="2" applyFont="1" applyFill="1" applyBorder="1" applyAlignment="1" applyProtection="1">
      <alignment horizontal="center"/>
    </xf>
    <xf numFmtId="175" fontId="9" fillId="2" borderId="5" xfId="2" applyNumberFormat="1" applyFont="1" applyFill="1" applyBorder="1" applyProtection="1"/>
    <xf numFmtId="175" fontId="9" fillId="0" borderId="8" xfId="2" applyNumberFormat="1" applyFont="1" applyBorder="1" applyProtection="1">
      <protection locked="0"/>
    </xf>
    <xf numFmtId="0" fontId="0" fillId="0" borderId="6" xfId="0" applyBorder="1" applyProtection="1"/>
    <xf numFmtId="166" fontId="1" fillId="0" borderId="7" xfId="2" applyFont="1" applyFill="1" applyBorder="1" applyAlignment="1" applyProtection="1">
      <alignment horizontal="right"/>
    </xf>
    <xf numFmtId="166" fontId="12" fillId="2" borderId="11" xfId="2" applyFont="1" applyFill="1" applyBorder="1" applyAlignment="1" applyProtection="1">
      <alignment horizontal="right"/>
    </xf>
    <xf numFmtId="166" fontId="9" fillId="0" borderId="17" xfId="2" applyFont="1" applyBorder="1" applyProtection="1">
      <protection locked="0"/>
    </xf>
    <xf numFmtId="0" fontId="20" fillId="0" borderId="1" xfId="0" applyFont="1" applyBorder="1" applyProtection="1"/>
    <xf numFmtId="166" fontId="9" fillId="2" borderId="2" xfId="2" applyFont="1" applyFill="1" applyBorder="1" applyAlignment="1" applyProtection="1">
      <alignment horizontal="right"/>
    </xf>
    <xf numFmtId="166" fontId="9" fillId="0" borderId="3" xfId="2" applyFont="1" applyBorder="1" applyProtection="1">
      <protection locked="0"/>
    </xf>
    <xf numFmtId="166" fontId="9" fillId="0" borderId="5" xfId="2" applyFont="1" applyBorder="1" applyProtection="1">
      <protection locked="0"/>
    </xf>
    <xf numFmtId="166" fontId="12" fillId="2" borderId="7" xfId="2" applyFont="1" applyFill="1" applyBorder="1" applyAlignment="1" applyProtection="1">
      <alignment horizontal="right"/>
    </xf>
    <xf numFmtId="0" fontId="21" fillId="0" borderId="0" xfId="0" applyFont="1" applyBorder="1" applyProtection="1"/>
    <xf numFmtId="166" fontId="9" fillId="0" borderId="0" xfId="2" applyFont="1" applyBorder="1" applyAlignment="1" applyProtection="1">
      <alignment horizontal="right"/>
    </xf>
    <xf numFmtId="166" fontId="9" fillId="0" borderId="7" xfId="2" applyFont="1" applyBorder="1" applyAlignment="1" applyProtection="1">
      <alignment horizontal="right"/>
    </xf>
    <xf numFmtId="166" fontId="9" fillId="2" borderId="0" xfId="2" applyFont="1" applyFill="1" applyBorder="1" applyProtection="1"/>
    <xf numFmtId="166" fontId="9" fillId="4" borderId="17" xfId="2" applyFont="1" applyFill="1" applyBorder="1" applyProtection="1"/>
    <xf numFmtId="166" fontId="9" fillId="4" borderId="9" xfId="2" applyFont="1" applyFill="1" applyBorder="1" applyProtection="1"/>
    <xf numFmtId="166" fontId="12" fillId="2" borderId="18" xfId="2" applyFont="1" applyFill="1" applyBorder="1" applyProtection="1"/>
    <xf numFmtId="166" fontId="12" fillId="4" borderId="18" xfId="2" applyFont="1" applyFill="1" applyBorder="1" applyProtection="1"/>
    <xf numFmtId="0" fontId="0" fillId="0" borderId="0" xfId="0" applyAlignment="1" applyProtection="1">
      <alignment vertical="center" wrapText="1"/>
    </xf>
    <xf numFmtId="0" fontId="9" fillId="0" borderId="0" xfId="0" applyFont="1" applyAlignment="1" applyProtection="1">
      <alignment vertical="center" wrapText="1"/>
    </xf>
    <xf numFmtId="0" fontId="9" fillId="0" borderId="0" xfId="0" applyFont="1" applyProtection="1"/>
    <xf numFmtId="0" fontId="9" fillId="0" borderId="7" xfId="0" applyFont="1" applyBorder="1" applyProtection="1"/>
    <xf numFmtId="0" fontId="9" fillId="2" borderId="7" xfId="0" applyFont="1" applyFill="1" applyBorder="1" applyAlignment="1" applyProtection="1">
      <alignment horizontal="right"/>
    </xf>
    <xf numFmtId="0" fontId="13" fillId="0" borderId="0" xfId="0" applyFont="1" applyProtection="1"/>
    <xf numFmtId="0" fontId="0" fillId="0" borderId="0" xfId="0" applyAlignment="1" applyProtection="1">
      <alignment horizontal="right"/>
    </xf>
    <xf numFmtId="166" fontId="13" fillId="2" borderId="0" xfId="2" applyFont="1" applyFill="1" applyProtection="1"/>
    <xf numFmtId="0" fontId="9" fillId="2" borderId="0" xfId="0" applyFont="1" applyFill="1" applyAlignment="1" applyProtection="1">
      <alignment horizontal="right"/>
    </xf>
    <xf numFmtId="166" fontId="9" fillId="2" borderId="0" xfId="2" applyFont="1" applyFill="1" applyProtection="1"/>
    <xf numFmtId="0" fontId="0" fillId="0" borderId="0" xfId="0" applyBorder="1" applyAlignment="1" applyProtection="1">
      <alignment horizontal="right"/>
    </xf>
    <xf numFmtId="9" fontId="1" fillId="2" borderId="7" xfId="3" applyFill="1" applyBorder="1" applyAlignment="1" applyProtection="1">
      <alignment horizontal="center"/>
    </xf>
    <xf numFmtId="0" fontId="9" fillId="2" borderId="7" xfId="0" applyFont="1" applyFill="1" applyBorder="1" applyProtection="1"/>
    <xf numFmtId="0" fontId="0" fillId="0" borderId="7" xfId="0" applyBorder="1" applyAlignment="1" applyProtection="1">
      <alignment horizontal="right"/>
    </xf>
    <xf numFmtId="166" fontId="1" fillId="0" borderId="17" xfId="2" applyFont="1" applyBorder="1" applyProtection="1"/>
    <xf numFmtId="9" fontId="1" fillId="0" borderId="9" xfId="3" applyBorder="1" applyProtection="1"/>
    <xf numFmtId="166" fontId="11" fillId="0" borderId="18" xfId="2" applyFont="1" applyBorder="1" applyProtection="1"/>
    <xf numFmtId="0" fontId="20" fillId="0" borderId="0" xfId="0" applyFont="1" applyAlignment="1" applyProtection="1">
      <alignment horizontal="right"/>
    </xf>
    <xf numFmtId="166" fontId="9" fillId="0" borderId="9" xfId="2" applyFont="1" applyBorder="1" applyProtection="1"/>
    <xf numFmtId="0" fontId="20" fillId="0" borderId="7" xfId="0" applyFont="1" applyBorder="1" applyAlignment="1" applyProtection="1">
      <alignment horizontal="right"/>
    </xf>
    <xf numFmtId="166" fontId="12" fillId="2" borderId="7" xfId="2" applyFont="1" applyFill="1" applyBorder="1" applyProtection="1"/>
    <xf numFmtId="166" fontId="12" fillId="0" borderId="10" xfId="2" applyFont="1" applyBorder="1" applyProtection="1"/>
    <xf numFmtId="187" fontId="12" fillId="2" borderId="0" xfId="2" applyNumberFormat="1" applyFont="1" applyFill="1" applyBorder="1" applyProtection="1"/>
    <xf numFmtId="187" fontId="12" fillId="0" borderId="0" xfId="2" applyNumberFormat="1" applyFont="1" applyBorder="1" applyProtection="1"/>
    <xf numFmtId="166" fontId="12" fillId="2" borderId="0" xfId="2" applyFont="1" applyFill="1" applyBorder="1" applyProtection="1"/>
    <xf numFmtId="0" fontId="0" fillId="2" borderId="7" xfId="0" applyFill="1" applyBorder="1" applyProtection="1"/>
    <xf numFmtId="188" fontId="20" fillId="2" borderId="0" xfId="0" applyNumberFormat="1" applyFont="1" applyFill="1" applyAlignment="1" applyProtection="1">
      <alignment horizontal="right"/>
    </xf>
    <xf numFmtId="166" fontId="1" fillId="0" borderId="9" xfId="2" applyFont="1" applyBorder="1" applyProtection="1"/>
    <xf numFmtId="166" fontId="9" fillId="0" borderId="5" xfId="2" applyFont="1" applyBorder="1" applyProtection="1"/>
    <xf numFmtId="173" fontId="1" fillId="0" borderId="9" xfId="2" applyNumberFormat="1" applyFont="1" applyBorder="1" applyProtection="1"/>
    <xf numFmtId="9" fontId="20" fillId="2" borderId="0" xfId="3" applyFont="1" applyFill="1" applyProtection="1"/>
    <xf numFmtId="0" fontId="20" fillId="2" borderId="0" xfId="0" applyFont="1" applyFill="1" applyAlignment="1" applyProtection="1">
      <alignment horizontal="right"/>
    </xf>
    <xf numFmtId="9" fontId="20" fillId="0" borderId="9" xfId="3" applyFont="1" applyBorder="1" applyProtection="1"/>
    <xf numFmtId="166" fontId="20" fillId="0" borderId="9" xfId="2" applyFont="1" applyBorder="1" applyProtection="1"/>
    <xf numFmtId="0" fontId="20" fillId="2" borderId="7" xfId="0" applyFont="1" applyFill="1" applyBorder="1" applyAlignment="1" applyProtection="1">
      <alignment horizontal="right"/>
    </xf>
    <xf numFmtId="166" fontId="20" fillId="0" borderId="10" xfId="2" applyFont="1" applyBorder="1" applyProtection="1"/>
    <xf numFmtId="166" fontId="9" fillId="0" borderId="17" xfId="2" applyFont="1" applyBorder="1" applyProtection="1"/>
    <xf numFmtId="166" fontId="9" fillId="2" borderId="8" xfId="2" applyFont="1" applyFill="1" applyBorder="1" applyProtection="1"/>
    <xf numFmtId="166" fontId="9" fillId="0" borderId="8" xfId="2" applyFont="1" applyBorder="1" applyProtection="1"/>
    <xf numFmtId="10" fontId="9" fillId="2" borderId="17" xfId="3" applyNumberFormat="1" applyFont="1" applyFill="1" applyBorder="1" applyAlignment="1" applyProtection="1">
      <alignment horizontal="right"/>
    </xf>
    <xf numFmtId="10" fontId="9" fillId="0" borderId="17" xfId="3" applyNumberFormat="1" applyFont="1" applyBorder="1" applyProtection="1"/>
    <xf numFmtId="166" fontId="20" fillId="0" borderId="0" xfId="2" applyFont="1" applyAlignment="1" applyProtection="1">
      <alignment horizontal="right"/>
    </xf>
    <xf numFmtId="166" fontId="12" fillId="0" borderId="18" xfId="2" applyFont="1" applyBorder="1" applyProtection="1"/>
    <xf numFmtId="166" fontId="9" fillId="2" borderId="8" xfId="2" applyFont="1" applyFill="1" applyBorder="1" applyAlignment="1" applyProtection="1">
      <alignment horizontal="center"/>
    </xf>
    <xf numFmtId="0" fontId="20" fillId="0" borderId="6" xfId="0" applyFont="1" applyBorder="1" applyProtection="1"/>
    <xf numFmtId="175" fontId="9" fillId="2" borderId="17" xfId="2" applyNumberFormat="1" applyFont="1" applyFill="1" applyBorder="1" applyProtection="1"/>
    <xf numFmtId="175" fontId="9" fillId="0" borderId="17" xfId="2" applyNumberFormat="1" applyFont="1" applyBorder="1" applyProtection="1"/>
    <xf numFmtId="166" fontId="1" fillId="0" borderId="0" xfId="2" applyFont="1" applyFill="1" applyAlignment="1" applyProtection="1">
      <alignment horizontal="right"/>
    </xf>
    <xf numFmtId="166" fontId="9" fillId="2" borderId="18" xfId="2" applyFont="1" applyFill="1" applyBorder="1" applyAlignment="1" applyProtection="1">
      <alignment horizontal="right"/>
    </xf>
    <xf numFmtId="0" fontId="12" fillId="0" borderId="7" xfId="0" applyFont="1" applyBorder="1" applyProtection="1"/>
    <xf numFmtId="166" fontId="9" fillId="0" borderId="10" xfId="2" applyFont="1" applyBorder="1" applyProtection="1"/>
    <xf numFmtId="166" fontId="9" fillId="2" borderId="0" xfId="2" applyFont="1" applyFill="1" applyAlignment="1" applyProtection="1">
      <alignment horizontal="right"/>
    </xf>
    <xf numFmtId="166" fontId="9" fillId="0" borderId="17" xfId="2" applyFont="1" applyFill="1" applyBorder="1" applyProtection="1"/>
    <xf numFmtId="166" fontId="9" fillId="0" borderId="9" xfId="2" applyFont="1" applyFill="1" applyBorder="1" applyProtection="1"/>
    <xf numFmtId="166" fontId="9" fillId="2" borderId="18" xfId="2" applyFont="1" applyFill="1" applyBorder="1" applyProtection="1"/>
    <xf numFmtId="166" fontId="9" fillId="0" borderId="18" xfId="2" applyFont="1" applyFill="1" applyBorder="1" applyProtection="1"/>
    <xf numFmtId="0" fontId="9" fillId="4" borderId="7" xfId="0" applyFont="1" applyFill="1" applyBorder="1" applyAlignment="1" applyProtection="1">
      <alignment horizontal="right"/>
    </xf>
    <xf numFmtId="9" fontId="9" fillId="0" borderId="8" xfId="3" applyFont="1" applyBorder="1" applyProtection="1">
      <protection locked="0"/>
    </xf>
    <xf numFmtId="166" fontId="12" fillId="4" borderId="19" xfId="2" applyFont="1" applyFill="1" applyBorder="1" applyProtection="1"/>
    <xf numFmtId="0" fontId="3" fillId="6" borderId="0" xfId="0" applyFont="1" applyFill="1"/>
    <xf numFmtId="0" fontId="22" fillId="6" borderId="0" xfId="0" applyFont="1" applyFill="1"/>
    <xf numFmtId="196" fontId="23" fillId="8" borderId="18" xfId="0" applyNumberFormat="1" applyFont="1" applyFill="1" applyBorder="1" applyProtection="1">
      <protection locked="0"/>
    </xf>
    <xf numFmtId="0" fontId="24" fillId="9" borderId="0" xfId="0" applyFont="1" applyFill="1" applyAlignment="1">
      <alignment horizontal="right"/>
    </xf>
    <xf numFmtId="0" fontId="17" fillId="5" borderId="20" xfId="0" applyFont="1" applyFill="1" applyBorder="1"/>
    <xf numFmtId="178" fontId="17" fillId="0" borderId="18" xfId="0" applyNumberFormat="1" applyFont="1" applyBorder="1" applyProtection="1">
      <protection locked="0"/>
    </xf>
    <xf numFmtId="178" fontId="17" fillId="5" borderId="21" xfId="0" applyNumberFormat="1" applyFont="1" applyFill="1" applyBorder="1"/>
    <xf numFmtId="0" fontId="17" fillId="5" borderId="21" xfId="0" applyFont="1" applyFill="1" applyBorder="1"/>
    <xf numFmtId="0" fontId="17" fillId="5" borderId="22" xfId="0" applyFont="1" applyFill="1" applyBorder="1"/>
    <xf numFmtId="178" fontId="17" fillId="5" borderId="22" xfId="0" applyNumberFormat="1" applyFont="1" applyFill="1" applyBorder="1"/>
    <xf numFmtId="0" fontId="17" fillId="5" borderId="23" xfId="0" applyFont="1" applyFill="1" applyBorder="1"/>
    <xf numFmtId="194" fontId="17" fillId="0" borderId="18" xfId="0" applyNumberFormat="1" applyFont="1" applyBorder="1" applyProtection="1">
      <protection locked="0"/>
    </xf>
    <xf numFmtId="174" fontId="17" fillId="5" borderId="21" xfId="0" applyNumberFormat="1" applyFont="1" applyFill="1" applyBorder="1"/>
    <xf numFmtId="174" fontId="17" fillId="5" borderId="22" xfId="0" applyNumberFormat="1" applyFont="1" applyFill="1" applyBorder="1"/>
    <xf numFmtId="192" fontId="17" fillId="0" borderId="18" xfId="0" applyNumberFormat="1" applyFont="1" applyBorder="1" applyProtection="1">
      <protection locked="0"/>
    </xf>
    <xf numFmtId="0" fontId="17" fillId="5" borderId="0" xfId="0" applyFont="1" applyFill="1"/>
    <xf numFmtId="0" fontId="25" fillId="2" borderId="0" xfId="0" applyFont="1" applyFill="1"/>
    <xf numFmtId="0" fontId="25" fillId="2" borderId="0" xfId="0" applyFont="1" applyFill="1" applyAlignment="1">
      <alignment horizontal="center"/>
    </xf>
    <xf numFmtId="178" fontId="25" fillId="2" borderId="0" xfId="0" applyNumberFormat="1" applyFont="1" applyFill="1" applyAlignment="1">
      <alignment horizontal="right"/>
    </xf>
    <xf numFmtId="178" fontId="25" fillId="2" borderId="0" xfId="0" applyNumberFormat="1" applyFont="1" applyFill="1" applyAlignment="1">
      <alignment horizontal="center"/>
    </xf>
    <xf numFmtId="193" fontId="25" fillId="2" borderId="0" xfId="0" applyNumberFormat="1" applyFont="1" applyFill="1"/>
    <xf numFmtId="0" fontId="25" fillId="2" borderId="0" xfId="0" applyFont="1" applyFill="1" applyAlignment="1">
      <alignment horizontal="right"/>
    </xf>
    <xf numFmtId="193" fontId="3" fillId="6" borderId="0" xfId="0" applyNumberFormat="1" applyFont="1" applyFill="1"/>
    <xf numFmtId="195" fontId="3" fillId="6" borderId="0" xfId="0" applyNumberFormat="1" applyFont="1" applyFill="1"/>
    <xf numFmtId="194" fontId="3" fillId="6" borderId="0" xfId="0" applyNumberFormat="1" applyFont="1" applyFill="1"/>
    <xf numFmtId="0" fontId="0" fillId="6" borderId="0" xfId="0" applyFill="1"/>
    <xf numFmtId="0" fontId="26" fillId="3" borderId="0" xfId="0" applyNumberFormat="1" applyFont="1" applyFill="1" applyBorder="1" applyAlignment="1">
      <alignment horizontal="left" vertical="center" wrapText="1"/>
    </xf>
    <xf numFmtId="0" fontId="27" fillId="3" borderId="0" xfId="0" applyNumberFormat="1" applyFont="1" applyFill="1" applyBorder="1" applyAlignment="1">
      <alignment horizontal="left" vertical="center"/>
    </xf>
    <xf numFmtId="0" fontId="26" fillId="3" borderId="0" xfId="0" applyNumberFormat="1" applyFont="1" applyFill="1" applyBorder="1" applyAlignment="1">
      <alignment horizontal="right" vertical="center" wrapText="1"/>
    </xf>
    <xf numFmtId="0" fontId="28" fillId="3" borderId="0" xfId="0" applyFont="1" applyFill="1"/>
    <xf numFmtId="197" fontId="29" fillId="3" borderId="0" xfId="0" applyNumberFormat="1" applyFont="1" applyFill="1" applyBorder="1" applyAlignment="1">
      <alignment horizontal="center" vertical="center" wrapText="1"/>
    </xf>
    <xf numFmtId="0" fontId="0" fillId="3" borderId="0" xfId="0" applyFill="1" applyAlignment="1">
      <alignment vertical="center"/>
    </xf>
    <xf numFmtId="0" fontId="26" fillId="3" borderId="0" xfId="0" applyNumberFormat="1" applyFont="1" applyFill="1" applyBorder="1" applyAlignment="1">
      <alignment horizontal="center" vertical="center" wrapText="1"/>
    </xf>
    <xf numFmtId="166" fontId="30" fillId="5" borderId="0" xfId="0" applyNumberFormat="1" applyFont="1" applyFill="1" applyBorder="1" applyAlignment="1">
      <alignment horizontal="left" vertical="center" wrapText="1"/>
    </xf>
    <xf numFmtId="191" fontId="30" fillId="5" borderId="0" xfId="0" applyNumberFormat="1" applyFont="1" applyFill="1" applyBorder="1" applyAlignment="1" applyProtection="1">
      <alignment horizontal="left" vertical="center" wrapText="1"/>
    </xf>
    <xf numFmtId="191" fontId="30" fillId="5" borderId="0" xfId="0" applyNumberFormat="1" applyFont="1" applyFill="1" applyBorder="1" applyAlignment="1">
      <alignment horizontal="left" vertical="center" wrapText="1"/>
    </xf>
    <xf numFmtId="0" fontId="26" fillId="2" borderId="0" xfId="0" applyNumberFormat="1" applyFont="1" applyFill="1" applyBorder="1" applyAlignment="1">
      <alignment horizontal="left" vertical="center" wrapText="1"/>
    </xf>
    <xf numFmtId="166" fontId="26" fillId="2" borderId="0" xfId="0" applyNumberFormat="1" applyFont="1" applyFill="1" applyBorder="1" applyAlignment="1">
      <alignment horizontal="left" vertical="center" wrapText="1"/>
    </xf>
    <xf numFmtId="0" fontId="31" fillId="10" borderId="0" xfId="0" applyNumberFormat="1" applyFont="1" applyFill="1" applyBorder="1" applyAlignment="1">
      <alignment horizontal="left" vertical="center" wrapText="1"/>
    </xf>
    <xf numFmtId="166" fontId="31" fillId="10" borderId="0" xfId="0" applyNumberFormat="1" applyFont="1" applyFill="1" applyBorder="1" applyAlignment="1">
      <alignment horizontal="left" vertical="center" wrapText="1"/>
    </xf>
    <xf numFmtId="166" fontId="26" fillId="8" borderId="8" xfId="0" applyNumberFormat="1" applyFont="1" applyFill="1" applyBorder="1" applyAlignment="1" applyProtection="1">
      <alignment horizontal="left" vertical="center" wrapText="1"/>
      <protection locked="0"/>
    </xf>
    <xf numFmtId="174" fontId="26" fillId="8" borderId="8" xfId="0" applyNumberFormat="1" applyFont="1" applyFill="1" applyBorder="1" applyAlignment="1" applyProtection="1">
      <alignment horizontal="center" vertical="center" wrapText="1"/>
      <protection locked="0"/>
    </xf>
    <xf numFmtId="10" fontId="0" fillId="8" borderId="8" xfId="0" applyNumberFormat="1" applyFill="1" applyBorder="1" applyProtection="1">
      <protection locked="0"/>
    </xf>
    <xf numFmtId="166" fontId="1" fillId="5" borderId="8" xfId="2" applyFont="1" applyFill="1" applyBorder="1"/>
    <xf numFmtId="0" fontId="32" fillId="3" borderId="0" xfId="0" applyFont="1" applyFill="1"/>
    <xf numFmtId="10" fontId="1" fillId="5" borderId="8" xfId="3" applyNumberFormat="1" applyFill="1" applyBorder="1"/>
    <xf numFmtId="0" fontId="0" fillId="0" borderId="0" xfId="0" applyAlignment="1">
      <alignment horizontal="right"/>
    </xf>
    <xf numFmtId="0" fontId="17" fillId="0" borderId="0" xfId="0" applyFont="1"/>
    <xf numFmtId="170" fontId="17" fillId="0" borderId="0" xfId="0" applyNumberFormat="1" applyFont="1"/>
    <xf numFmtId="198" fontId="17" fillId="0" borderId="0" xfId="0" applyNumberFormat="1" applyFont="1"/>
    <xf numFmtId="3" fontId="17" fillId="0" borderId="0" xfId="7" applyNumberFormat="1" applyFont="1"/>
    <xf numFmtId="1" fontId="17" fillId="0" borderId="0" xfId="0" applyNumberFormat="1" applyFont="1"/>
    <xf numFmtId="199" fontId="17" fillId="0" borderId="0" xfId="0" applyNumberFormat="1" applyFont="1"/>
    <xf numFmtId="0" fontId="17" fillId="6" borderId="0" xfId="0" applyFont="1" applyFill="1"/>
    <xf numFmtId="0" fontId="33" fillId="0" borderId="0" xfId="0" applyFont="1"/>
    <xf numFmtId="0" fontId="33" fillId="0" borderId="0" xfId="0" applyFont="1" applyAlignment="1">
      <alignment horizontal="right"/>
    </xf>
    <xf numFmtId="9" fontId="33" fillId="0" borderId="0" xfId="0" applyNumberFormat="1" applyFont="1"/>
    <xf numFmtId="10" fontId="33" fillId="0" borderId="0" xfId="0" applyNumberFormat="1" applyFont="1"/>
    <xf numFmtId="6" fontId="33" fillId="0" borderId="0" xfId="0" applyNumberFormat="1" applyFont="1"/>
    <xf numFmtId="0" fontId="33" fillId="8" borderId="0" xfId="0" applyFont="1" applyFill="1"/>
    <xf numFmtId="0" fontId="34" fillId="8" borderId="0" xfId="0" applyFont="1" applyFill="1"/>
    <xf numFmtId="166" fontId="33" fillId="8" borderId="0" xfId="2" applyFont="1" applyFill="1" applyProtection="1">
      <protection locked="0"/>
    </xf>
    <xf numFmtId="10" fontId="33" fillId="8" borderId="0" xfId="0" applyNumberFormat="1" applyFont="1" applyFill="1" applyAlignment="1" applyProtection="1">
      <alignment horizontal="left" indent="7"/>
      <protection locked="0"/>
    </xf>
    <xf numFmtId="10" fontId="33" fillId="8" borderId="0" xfId="0" applyNumberFormat="1" applyFont="1" applyFill="1" applyAlignment="1" applyProtection="1">
      <alignment horizontal="left" indent="6"/>
      <protection locked="0"/>
    </xf>
    <xf numFmtId="10" fontId="36" fillId="8" borderId="24" xfId="0" applyNumberFormat="1" applyFont="1" applyFill="1" applyBorder="1"/>
    <xf numFmtId="8" fontId="36" fillId="8" borderId="15" xfId="0" applyNumberFormat="1" applyFont="1" applyFill="1" applyBorder="1"/>
    <xf numFmtId="0" fontId="33" fillId="8" borderId="0" xfId="0" applyFont="1" applyFill="1" applyProtection="1">
      <protection locked="0"/>
    </xf>
    <xf numFmtId="0" fontId="37" fillId="8" borderId="0" xfId="0" applyFont="1" applyFill="1" applyAlignment="1">
      <alignment horizontal="right"/>
    </xf>
    <xf numFmtId="167" fontId="36" fillId="8" borderId="24" xfId="0" applyNumberFormat="1" applyFont="1" applyFill="1" applyBorder="1"/>
    <xf numFmtId="167" fontId="33" fillId="8" borderId="0" xfId="0" applyNumberFormat="1" applyFont="1" applyFill="1" applyProtection="1">
      <protection locked="0"/>
    </xf>
    <xf numFmtId="8" fontId="33" fillId="0" borderId="0" xfId="0" applyNumberFormat="1" applyFont="1"/>
    <xf numFmtId="0" fontId="38" fillId="0" borderId="0" xfId="0" applyFont="1"/>
    <xf numFmtId="199" fontId="38" fillId="0" borderId="0" xfId="0" applyNumberFormat="1" applyFont="1"/>
    <xf numFmtId="0" fontId="39" fillId="6" borderId="0" xfId="0" applyFont="1" applyFill="1" applyAlignment="1">
      <alignment horizontal="right"/>
    </xf>
    <xf numFmtId="14" fontId="38" fillId="0" borderId="0" xfId="0" applyNumberFormat="1" applyFont="1" applyAlignment="1">
      <alignment horizontal="right"/>
    </xf>
    <xf numFmtId="3" fontId="38" fillId="0" borderId="0" xfId="0" applyNumberFormat="1" applyFont="1" applyAlignment="1">
      <alignment horizontal="right"/>
    </xf>
    <xf numFmtId="199" fontId="38" fillId="0" borderId="0" xfId="0" applyNumberFormat="1" applyFont="1" applyAlignment="1">
      <alignment horizontal="right"/>
    </xf>
    <xf numFmtId="0" fontId="38" fillId="0" borderId="0" xfId="0" applyFont="1" applyAlignment="1">
      <alignment horizontal="right"/>
    </xf>
    <xf numFmtId="14" fontId="38" fillId="0" borderId="0" xfId="0" applyNumberFormat="1" applyFont="1"/>
    <xf numFmtId="0" fontId="38" fillId="6" borderId="0" xfId="0" applyFont="1" applyFill="1"/>
    <xf numFmtId="198" fontId="38" fillId="6" borderId="0" xfId="0" applyNumberFormat="1" applyFont="1" applyFill="1"/>
    <xf numFmtId="170" fontId="38" fillId="6" borderId="0" xfId="0" applyNumberFormat="1" applyFont="1" applyFill="1"/>
    <xf numFmtId="172" fontId="38" fillId="6" borderId="0" xfId="3" applyNumberFormat="1" applyFont="1" applyFill="1"/>
    <xf numFmtId="175" fontId="38" fillId="6" borderId="0" xfId="0" applyNumberFormat="1" applyFont="1" applyFill="1"/>
    <xf numFmtId="0" fontId="38" fillId="6" borderId="0" xfId="0" applyFont="1" applyFill="1" applyAlignment="1">
      <alignment horizontal="right"/>
    </xf>
    <xf numFmtId="3" fontId="38" fillId="6" borderId="0" xfId="7" applyNumberFormat="1" applyFont="1" applyFill="1"/>
    <xf numFmtId="4" fontId="38" fillId="0" borderId="0" xfId="0" applyNumberFormat="1" applyFont="1"/>
    <xf numFmtId="166" fontId="40" fillId="8" borderId="25" xfId="0" applyNumberFormat="1" applyFont="1" applyFill="1" applyBorder="1" applyAlignment="1" applyProtection="1">
      <alignment horizontal="left" vertical="center" wrapText="1"/>
      <protection locked="0"/>
    </xf>
    <xf numFmtId="174" fontId="40" fillId="8" borderId="25" xfId="0" applyNumberFormat="1" applyFont="1" applyFill="1" applyBorder="1" applyAlignment="1" applyProtection="1">
      <alignment horizontal="center" vertical="center" wrapText="1"/>
      <protection locked="0"/>
    </xf>
    <xf numFmtId="10" fontId="40" fillId="8" borderId="25" xfId="3" applyNumberFormat="1" applyFont="1" applyFill="1" applyBorder="1" applyAlignment="1" applyProtection="1">
      <alignment horizontal="center" vertical="center" wrapText="1"/>
      <protection locked="0"/>
    </xf>
    <xf numFmtId="171" fontId="40" fillId="8" borderId="25" xfId="3" applyNumberFormat="1" applyFont="1" applyFill="1" applyBorder="1" applyAlignment="1" applyProtection="1">
      <alignment horizontal="center" vertical="center" wrapText="1"/>
      <protection locked="0"/>
    </xf>
    <xf numFmtId="0" fontId="0" fillId="0" borderId="0" xfId="0" applyAlignment="1" applyProtection="1">
      <alignment vertical="center" wrapText="1"/>
    </xf>
    <xf numFmtId="0" fontId="35" fillId="8" borderId="0" xfId="0" applyFont="1" applyFill="1" applyAlignment="1">
      <alignment horizontal="center"/>
    </xf>
    <xf numFmtId="168" fontId="35" fillId="8" borderId="0" xfId="2" applyNumberFormat="1" applyFont="1" applyFill="1" applyAlignment="1" applyProtection="1">
      <alignment horizontal="center"/>
      <protection locked="0"/>
    </xf>
    <xf numFmtId="0" fontId="4" fillId="2" borderId="0" xfId="6" applyFont="1" applyFill="1" applyAlignment="1">
      <alignment horizontal="center"/>
    </xf>
    <xf numFmtId="178" fontId="2" fillId="2" borderId="0" xfId="3" applyNumberFormat="1" applyFont="1" applyFill="1" applyProtection="1"/>
    <xf numFmtId="178" fontId="2" fillId="0" borderId="0" xfId="2" applyNumberFormat="1" applyProtection="1"/>
    <xf numFmtId="178" fontId="2" fillId="7" borderId="0" xfId="2" applyNumberFormat="1" applyFill="1" applyProtection="1"/>
    <xf numFmtId="178" fontId="2" fillId="5" borderId="0" xfId="3" applyNumberFormat="1" applyFont="1" applyFill="1" applyProtection="1"/>
    <xf numFmtId="178" fontId="2" fillId="2" borderId="0" xfId="2" applyNumberFormat="1" applyFill="1" applyProtection="1"/>
    <xf numFmtId="178" fontId="2" fillId="0" borderId="0" xfId="2" applyNumberFormat="1" applyProtection="1">
      <protection locked="0"/>
    </xf>
    <xf numFmtId="178" fontId="4" fillId="5" borderId="0" xfId="3" applyNumberFormat="1" applyFont="1" applyFill="1" applyProtection="1"/>
    <xf numFmtId="178" fontId="11" fillId="0" borderId="0" xfId="2" applyNumberFormat="1" applyFont="1" applyProtection="1">
      <protection locked="0"/>
    </xf>
    <xf numFmtId="169" fontId="2" fillId="0" borderId="0" xfId="6" applyNumberFormat="1" applyProtection="1"/>
    <xf numFmtId="0" fontId="2" fillId="3" borderId="0" xfId="6" applyFill="1" applyProtection="1"/>
    <xf numFmtId="169" fontId="2" fillId="3" borderId="0" xfId="6" applyNumberFormat="1" applyFill="1" applyProtection="1"/>
    <xf numFmtId="170" fontId="2" fillId="0" borderId="0" xfId="6" applyNumberFormat="1" applyProtection="1"/>
    <xf numFmtId="10" fontId="2" fillId="0" borderId="0" xfId="6" applyNumberFormat="1" applyProtection="1"/>
    <xf numFmtId="9" fontId="2" fillId="0" borderId="0" xfId="6" applyNumberFormat="1" applyProtection="1"/>
    <xf numFmtId="0" fontId="2" fillId="0" borderId="0" xfId="6" applyProtection="1"/>
    <xf numFmtId="8" fontId="2" fillId="0" borderId="0" xfId="6" applyNumberFormat="1" applyProtection="1"/>
    <xf numFmtId="0" fontId="2" fillId="2" borderId="0" xfId="6" applyFill="1" applyProtection="1"/>
    <xf numFmtId="8" fontId="4" fillId="0" borderId="0" xfId="6" applyNumberFormat="1" applyFont="1" applyProtection="1"/>
  </cellXfs>
  <cellStyles count="8">
    <cellStyle name="Euro" xfId="2"/>
    <cellStyle name="Komma" xfId="1" builtinId="3"/>
    <cellStyle name="Prozent" xfId="3" builtinId="5"/>
    <cellStyle name="Standard" xfId="0" builtinId="0"/>
    <cellStyle name="Standard_kapitalbedarfsplan" xfId="4"/>
    <cellStyle name="Standard_liquiditätsplan" xfId="5"/>
    <cellStyle name="Standard_TA Darlehn" xfId="6"/>
    <cellStyle name="Währung" xfId="7" builtinId="4"/>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xdr:col>
      <xdr:colOff>28575</xdr:colOff>
      <xdr:row>159</xdr:row>
      <xdr:rowOff>0</xdr:rowOff>
    </xdr:from>
    <xdr:to>
      <xdr:col>3</xdr:col>
      <xdr:colOff>609600</xdr:colOff>
      <xdr:row>159</xdr:row>
      <xdr:rowOff>0</xdr:rowOff>
    </xdr:to>
    <xdr:sp macro="" textlink="">
      <xdr:nvSpPr>
        <xdr:cNvPr id="257025" name="Line 1"/>
        <xdr:cNvSpPr>
          <a:spLocks noChangeShapeType="1"/>
        </xdr:cNvSpPr>
      </xdr:nvSpPr>
      <xdr:spPr bwMode="auto">
        <a:xfrm>
          <a:off x="180975" y="18068925"/>
          <a:ext cx="2809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24</xdr:row>
          <xdr:rowOff>0</xdr:rowOff>
        </xdr:from>
        <xdr:to>
          <xdr:col>4</xdr:col>
          <xdr:colOff>1638300</xdr:colOff>
          <xdr:row>24</xdr:row>
          <xdr:rowOff>152400</xdr:rowOff>
        </xdr:to>
        <xdr:sp macro="" textlink="">
          <xdr:nvSpPr>
            <xdr:cNvPr id="253953" name="Button 1" hidden="1">
              <a:extLst>
                <a:ext uri="{63B3BB69-23CF-44E3-9099-C40C66FF867C}">
                  <a14:compatExt spid="_x0000_s25395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de-DE" sz="650" b="0" i="0" u="none" strike="noStrike" baseline="0">
                  <a:solidFill>
                    <a:srgbClr val="000000"/>
                  </a:solidFill>
                  <a:latin typeface="MS Sans Serif"/>
                </a:rPr>
                <a:t>LV-Prämie (ca.) berechnen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39"/>
  <sheetViews>
    <sheetView workbookViewId="0">
      <selection activeCell="I7" sqref="I7"/>
    </sheetView>
  </sheetViews>
  <sheetFormatPr baseColWidth="10" defaultRowHeight="12.75" x14ac:dyDescent="0.2"/>
  <cols>
    <col min="7" max="7" width="26.42578125" customWidth="1"/>
    <col min="8" max="8" width="22.28515625" customWidth="1"/>
    <col min="9" max="9" width="25.42578125" customWidth="1"/>
  </cols>
  <sheetData>
    <row r="1" spans="2:9" ht="18" x14ac:dyDescent="0.25">
      <c r="B1" s="20" t="s">
        <v>60</v>
      </c>
      <c r="C1" s="21"/>
      <c r="D1" s="21"/>
      <c r="E1" s="21"/>
      <c r="F1" s="21"/>
      <c r="G1" s="21"/>
      <c r="H1" s="22"/>
      <c r="I1" s="23"/>
    </row>
    <row r="2" spans="2:9" x14ac:dyDescent="0.2">
      <c r="B2" s="24"/>
      <c r="C2" s="25"/>
      <c r="D2" s="25"/>
      <c r="E2" s="25"/>
      <c r="F2" s="25"/>
      <c r="G2" s="25"/>
      <c r="H2" s="26"/>
      <c r="I2" s="27"/>
    </row>
    <row r="3" spans="2:9" ht="15.75" x14ac:dyDescent="0.25">
      <c r="B3" s="28" t="s">
        <v>61</v>
      </c>
      <c r="C3" s="29"/>
      <c r="D3" s="29"/>
      <c r="E3" s="29"/>
      <c r="F3" s="29"/>
      <c r="G3" s="29"/>
      <c r="H3" s="30" t="s">
        <v>62</v>
      </c>
      <c r="I3" s="31" t="s">
        <v>63</v>
      </c>
    </row>
    <row r="4" spans="2:9" x14ac:dyDescent="0.2">
      <c r="B4" s="32"/>
      <c r="C4" s="33" t="s">
        <v>64</v>
      </c>
      <c r="D4" s="21"/>
      <c r="E4" s="21"/>
      <c r="F4" s="21"/>
      <c r="G4" s="21"/>
      <c r="H4" s="34">
        <v>0</v>
      </c>
      <c r="I4" s="35">
        <v>0</v>
      </c>
    </row>
    <row r="5" spans="2:9" x14ac:dyDescent="0.2">
      <c r="B5" s="36" t="s">
        <v>65</v>
      </c>
      <c r="C5" s="25" t="s">
        <v>66</v>
      </c>
      <c r="D5" s="25"/>
      <c r="E5" s="25"/>
      <c r="F5" s="25"/>
      <c r="G5" s="25"/>
      <c r="H5" s="37">
        <v>0</v>
      </c>
      <c r="I5" s="35">
        <v>0</v>
      </c>
    </row>
    <row r="6" spans="2:9" x14ac:dyDescent="0.2">
      <c r="B6" s="36" t="s">
        <v>65</v>
      </c>
      <c r="C6" s="25" t="s">
        <v>67</v>
      </c>
      <c r="D6" s="25"/>
      <c r="E6" s="25"/>
      <c r="F6" s="25"/>
      <c r="G6" s="25"/>
      <c r="H6" s="37">
        <v>10000</v>
      </c>
      <c r="I6" s="35">
        <v>0</v>
      </c>
    </row>
    <row r="7" spans="2:9" x14ac:dyDescent="0.2">
      <c r="B7" s="36" t="s">
        <v>65</v>
      </c>
      <c r="C7" s="25" t="s">
        <v>68</v>
      </c>
      <c r="D7" s="25"/>
      <c r="E7" s="25"/>
      <c r="F7" s="25"/>
      <c r="G7" s="25"/>
      <c r="H7" s="37">
        <v>40000</v>
      </c>
      <c r="I7" s="35">
        <v>0</v>
      </c>
    </row>
    <row r="8" spans="2:9" x14ac:dyDescent="0.2">
      <c r="B8" s="36" t="s">
        <v>65</v>
      </c>
      <c r="C8" s="25" t="s">
        <v>69</v>
      </c>
      <c r="D8" s="25"/>
      <c r="E8" s="25"/>
      <c r="F8" s="25"/>
      <c r="G8" s="25"/>
      <c r="H8" s="37">
        <v>19000</v>
      </c>
      <c r="I8" s="35">
        <v>0</v>
      </c>
    </row>
    <row r="9" spans="2:9" x14ac:dyDescent="0.2">
      <c r="B9" s="36" t="s">
        <v>65</v>
      </c>
      <c r="C9" s="25" t="s">
        <v>70</v>
      </c>
      <c r="D9" s="25"/>
      <c r="E9" s="25"/>
      <c r="F9" s="25"/>
      <c r="G9" s="25"/>
      <c r="H9" s="37">
        <v>30000</v>
      </c>
      <c r="I9" s="35">
        <v>0</v>
      </c>
    </row>
    <row r="10" spans="2:9" x14ac:dyDescent="0.2">
      <c r="B10" s="24"/>
      <c r="C10" s="25"/>
      <c r="D10" s="25"/>
      <c r="E10" s="25"/>
      <c r="F10" s="25"/>
      <c r="G10" s="25"/>
      <c r="H10" s="37"/>
      <c r="I10" s="38"/>
    </row>
    <row r="11" spans="2:9" x14ac:dyDescent="0.2">
      <c r="B11" s="39" t="s">
        <v>71</v>
      </c>
      <c r="C11" s="40" t="s">
        <v>72</v>
      </c>
      <c r="D11" s="29"/>
      <c r="E11" s="29"/>
      <c r="F11" s="29"/>
      <c r="G11" s="29"/>
      <c r="H11" s="41">
        <f>SUM(H4:H10)</f>
        <v>99000</v>
      </c>
      <c r="I11" s="42">
        <f>SUM(I4:I10)</f>
        <v>0</v>
      </c>
    </row>
    <row r="12" spans="2:9" x14ac:dyDescent="0.2">
      <c r="B12" s="24"/>
      <c r="C12" s="25"/>
      <c r="D12" s="25"/>
      <c r="E12" s="25"/>
      <c r="F12" s="25"/>
      <c r="G12" s="25"/>
      <c r="H12" s="26"/>
      <c r="I12" s="27"/>
    </row>
    <row r="13" spans="2:9" x14ac:dyDescent="0.2">
      <c r="B13" s="24"/>
      <c r="C13" s="25"/>
      <c r="D13" s="25"/>
      <c r="E13" s="25"/>
      <c r="F13" s="25"/>
      <c r="G13" s="25"/>
      <c r="H13" s="26"/>
      <c r="I13" s="27"/>
    </row>
    <row r="14" spans="2:9" x14ac:dyDescent="0.2">
      <c r="B14" s="24"/>
      <c r="C14" s="25"/>
      <c r="D14" s="25"/>
      <c r="E14" s="25"/>
      <c r="F14" s="25"/>
      <c r="G14" s="25"/>
      <c r="H14" s="26"/>
      <c r="I14" s="27"/>
    </row>
    <row r="15" spans="2:9" ht="15.75" x14ac:dyDescent="0.25">
      <c r="B15" s="28" t="s">
        <v>73</v>
      </c>
      <c r="C15" s="29"/>
      <c r="D15" s="29"/>
      <c r="E15" s="29"/>
      <c r="F15" s="29"/>
      <c r="G15" s="29"/>
      <c r="H15" s="30" t="s">
        <v>62</v>
      </c>
      <c r="I15" s="31" t="s">
        <v>63</v>
      </c>
    </row>
    <row r="16" spans="2:9" x14ac:dyDescent="0.2">
      <c r="B16" s="43"/>
      <c r="C16" s="44" t="s">
        <v>74</v>
      </c>
      <c r="D16" s="21"/>
      <c r="E16" s="21"/>
      <c r="F16" s="21"/>
      <c r="G16" s="21"/>
      <c r="H16" s="45">
        <v>100000</v>
      </c>
      <c r="I16" s="46">
        <v>0</v>
      </c>
    </row>
    <row r="17" spans="2:9" x14ac:dyDescent="0.2">
      <c r="B17" s="47"/>
      <c r="C17" s="25" t="s">
        <v>75</v>
      </c>
      <c r="D17" s="25"/>
      <c r="E17" s="25"/>
      <c r="F17" s="25"/>
      <c r="G17" s="25"/>
      <c r="H17" s="48">
        <v>2</v>
      </c>
      <c r="I17" s="49"/>
    </row>
    <row r="18" spans="2:9" x14ac:dyDescent="0.2">
      <c r="B18" s="24"/>
      <c r="C18" s="50" t="s">
        <v>76</v>
      </c>
      <c r="D18" s="25"/>
      <c r="E18" s="25"/>
      <c r="F18" s="25"/>
      <c r="G18" s="25"/>
      <c r="H18" s="37">
        <v>30000</v>
      </c>
      <c r="I18" s="51">
        <v>0</v>
      </c>
    </row>
    <row r="19" spans="2:9" x14ac:dyDescent="0.2">
      <c r="B19" s="52" t="s">
        <v>71</v>
      </c>
      <c r="C19" s="40" t="s">
        <v>77</v>
      </c>
      <c r="D19" s="29"/>
      <c r="E19" s="29"/>
      <c r="F19" s="29"/>
      <c r="G19" s="29"/>
      <c r="H19" s="41">
        <f>H16/H17+H18</f>
        <v>80000</v>
      </c>
      <c r="I19" s="42">
        <f>IF(I17=0,I18,I16/I17+I18)</f>
        <v>0</v>
      </c>
    </row>
    <row r="20" spans="2:9" x14ac:dyDescent="0.2">
      <c r="B20" s="24"/>
      <c r="C20" s="25"/>
      <c r="D20" s="25"/>
      <c r="E20" s="25"/>
      <c r="F20" s="25"/>
      <c r="G20" s="25"/>
      <c r="H20" s="26"/>
      <c r="I20" s="27"/>
    </row>
    <row r="21" spans="2:9" x14ac:dyDescent="0.2">
      <c r="B21" s="24"/>
      <c r="C21" s="25"/>
      <c r="D21" s="25"/>
      <c r="E21" s="25"/>
      <c r="F21" s="25"/>
      <c r="G21" s="25"/>
      <c r="H21" s="26"/>
      <c r="I21" s="27"/>
    </row>
    <row r="22" spans="2:9" x14ac:dyDescent="0.2">
      <c r="B22" s="24"/>
      <c r="C22" s="25"/>
      <c r="D22" s="25"/>
      <c r="E22" s="25"/>
      <c r="F22" s="25"/>
      <c r="G22" s="25"/>
      <c r="H22" s="26"/>
      <c r="I22" s="27"/>
    </row>
    <row r="23" spans="2:9" ht="15.75" x14ac:dyDescent="0.25">
      <c r="B23" s="28" t="s">
        <v>78</v>
      </c>
      <c r="C23" s="29"/>
      <c r="D23" s="29"/>
      <c r="E23" s="29"/>
      <c r="F23" s="29"/>
      <c r="G23" s="29"/>
      <c r="H23" s="30" t="s">
        <v>62</v>
      </c>
      <c r="I23" s="31" t="s">
        <v>63</v>
      </c>
    </row>
    <row r="24" spans="2:9" x14ac:dyDescent="0.2">
      <c r="B24" s="53"/>
      <c r="C24" s="33" t="s">
        <v>79</v>
      </c>
      <c r="D24" s="21"/>
      <c r="E24" s="21"/>
      <c r="F24" s="21"/>
      <c r="G24" s="21"/>
      <c r="H24" s="34">
        <v>90000</v>
      </c>
      <c r="I24" s="51">
        <v>0</v>
      </c>
    </row>
    <row r="25" spans="2:9" x14ac:dyDescent="0.2">
      <c r="B25" s="36" t="s">
        <v>65</v>
      </c>
      <c r="C25" s="50" t="s">
        <v>80</v>
      </c>
      <c r="D25" s="25"/>
      <c r="E25" s="25"/>
      <c r="F25" s="25"/>
      <c r="G25" s="25"/>
      <c r="H25" s="37">
        <v>45000</v>
      </c>
      <c r="I25" s="51">
        <v>0</v>
      </c>
    </row>
    <row r="26" spans="2:9" x14ac:dyDescent="0.2">
      <c r="B26" s="36" t="s">
        <v>65</v>
      </c>
      <c r="C26" s="50" t="s">
        <v>81</v>
      </c>
      <c r="D26" s="25"/>
      <c r="E26" s="25"/>
      <c r="F26" s="25"/>
      <c r="G26" s="25"/>
      <c r="H26" s="37">
        <v>7000</v>
      </c>
      <c r="I26" s="51">
        <v>0</v>
      </c>
    </row>
    <row r="27" spans="2:9" x14ac:dyDescent="0.2">
      <c r="B27" s="36" t="s">
        <v>65</v>
      </c>
      <c r="C27" s="50" t="s">
        <v>82</v>
      </c>
      <c r="D27" s="25"/>
      <c r="E27" s="25"/>
      <c r="F27" s="25"/>
      <c r="G27" s="25"/>
      <c r="H27" s="37">
        <v>60000</v>
      </c>
      <c r="I27" s="51">
        <v>0</v>
      </c>
    </row>
    <row r="28" spans="2:9" x14ac:dyDescent="0.2">
      <c r="B28" s="54" t="s">
        <v>71</v>
      </c>
      <c r="C28" s="50" t="s">
        <v>83</v>
      </c>
      <c r="D28" s="25"/>
      <c r="E28" s="25"/>
      <c r="F28" s="25"/>
      <c r="G28" s="25"/>
      <c r="H28" s="37">
        <f>SUM(H24:H27)</f>
        <v>202000</v>
      </c>
      <c r="I28" s="51">
        <v>0</v>
      </c>
    </row>
    <row r="29" spans="2:9" x14ac:dyDescent="0.2">
      <c r="B29" s="55" t="s">
        <v>84</v>
      </c>
      <c r="C29" s="50" t="s">
        <v>85</v>
      </c>
      <c r="D29" s="25"/>
      <c r="E29" s="25"/>
      <c r="F29" s="25"/>
      <c r="G29" s="25"/>
      <c r="H29" s="56">
        <f>H28/360</f>
        <v>561.11111111111109</v>
      </c>
      <c r="I29" s="51">
        <v>0</v>
      </c>
    </row>
    <row r="30" spans="2:9" x14ac:dyDescent="0.2">
      <c r="B30" s="55" t="s">
        <v>86</v>
      </c>
      <c r="C30" s="25" t="s">
        <v>87</v>
      </c>
      <c r="D30" s="25"/>
      <c r="E30" s="25"/>
      <c r="F30" s="25"/>
      <c r="G30" s="25"/>
      <c r="H30" s="57">
        <v>20</v>
      </c>
      <c r="I30" s="58">
        <v>0</v>
      </c>
    </row>
    <row r="31" spans="2:9" x14ac:dyDescent="0.2">
      <c r="B31" s="24"/>
      <c r="C31" s="25"/>
      <c r="D31" s="25"/>
      <c r="E31" s="25"/>
      <c r="F31" s="25"/>
      <c r="G31" s="25"/>
      <c r="H31" s="37"/>
      <c r="I31" s="59"/>
    </row>
    <row r="32" spans="2:9" x14ac:dyDescent="0.2">
      <c r="B32" s="52" t="s">
        <v>71</v>
      </c>
      <c r="C32" s="40" t="s">
        <v>88</v>
      </c>
      <c r="D32" s="29"/>
      <c r="E32" s="29"/>
      <c r="F32" s="29"/>
      <c r="G32" s="29"/>
      <c r="H32" s="60">
        <f>H29*H30</f>
        <v>11222.222222222223</v>
      </c>
      <c r="I32" s="61">
        <f>I30*I29</f>
        <v>0</v>
      </c>
    </row>
    <row r="33" spans="2:9" x14ac:dyDescent="0.2">
      <c r="B33" s="32"/>
      <c r="C33" s="21" t="s">
        <v>89</v>
      </c>
      <c r="D33" s="21"/>
      <c r="E33" s="21"/>
      <c r="F33" s="21"/>
      <c r="G33" s="21"/>
      <c r="H33" s="62">
        <v>478000</v>
      </c>
      <c r="I33" s="51">
        <v>0</v>
      </c>
    </row>
    <row r="34" spans="2:9" x14ac:dyDescent="0.2">
      <c r="B34" s="36" t="s">
        <v>90</v>
      </c>
      <c r="C34" s="25" t="s">
        <v>91</v>
      </c>
      <c r="D34" s="25"/>
      <c r="E34" s="25"/>
      <c r="F34" s="25"/>
      <c r="G34" s="25"/>
      <c r="H34" s="63">
        <v>120000</v>
      </c>
      <c r="I34" s="51">
        <v>0</v>
      </c>
    </row>
    <row r="35" spans="2:9" x14ac:dyDescent="0.2">
      <c r="B35" s="36" t="s">
        <v>71</v>
      </c>
      <c r="C35" s="25" t="s">
        <v>92</v>
      </c>
      <c r="D35" s="25"/>
      <c r="E35" s="25"/>
      <c r="F35" s="25"/>
      <c r="G35" s="25"/>
      <c r="H35" s="63">
        <f>H33-H34</f>
        <v>358000</v>
      </c>
      <c r="I35" s="51">
        <f>I33-I34</f>
        <v>0</v>
      </c>
    </row>
    <row r="36" spans="2:9" x14ac:dyDescent="0.2">
      <c r="B36" s="36" t="s">
        <v>84</v>
      </c>
      <c r="C36" s="25" t="s">
        <v>93</v>
      </c>
      <c r="D36" s="25"/>
      <c r="E36" s="25"/>
      <c r="F36" s="25"/>
      <c r="G36" s="25"/>
      <c r="H36" s="63">
        <f>H35/360</f>
        <v>994.44444444444446</v>
      </c>
      <c r="I36" s="51">
        <f>I35/360</f>
        <v>0</v>
      </c>
    </row>
    <row r="37" spans="2:9" x14ac:dyDescent="0.2">
      <c r="B37" s="36" t="s">
        <v>86</v>
      </c>
      <c r="C37" s="25" t="s">
        <v>94</v>
      </c>
      <c r="D37" s="25"/>
      <c r="E37" s="25"/>
      <c r="F37" s="25"/>
      <c r="G37" s="25"/>
      <c r="H37" s="57">
        <v>30</v>
      </c>
      <c r="I37" s="58">
        <v>0</v>
      </c>
    </row>
    <row r="38" spans="2:9" ht="13.5" thickBot="1" x14ac:dyDescent="0.25">
      <c r="B38" s="64" t="s">
        <v>71</v>
      </c>
      <c r="C38" s="65" t="s">
        <v>95</v>
      </c>
      <c r="D38" s="66"/>
      <c r="E38" s="66"/>
      <c r="F38" s="66"/>
      <c r="G38" s="66"/>
      <c r="H38" s="67">
        <f>H37*H36</f>
        <v>29833.333333333332</v>
      </c>
      <c r="I38" s="68">
        <f>I37*I36</f>
        <v>0</v>
      </c>
    </row>
    <row r="39" spans="2:9" x14ac:dyDescent="0.2">
      <c r="B39" s="69"/>
      <c r="C39" s="40" t="s">
        <v>96</v>
      </c>
      <c r="D39" s="29"/>
      <c r="E39" s="29"/>
      <c r="F39" s="29"/>
      <c r="G39" s="29"/>
      <c r="H39" s="60">
        <f>H38+H32+H19+H11</f>
        <v>220055.55555555556</v>
      </c>
      <c r="I39" s="70">
        <f>I38+I32+I19+I11</f>
        <v>0</v>
      </c>
    </row>
  </sheetData>
  <sheetProtection algorithmName="SHA-512" hashValue="ygVeoybLrYb0coY6Kj8pR8iBHc1czd6v4d93ssamfEr/a+0+IVQirvLt+spaIzZR/8Q60A5MkcvQm8bPjBjRnQ==" saltValue="3q+1m+AgvX3KPbdkP+KBRw==" spinCount="100000" sheet="1" objects="1" scenarios="1" formatCells="0" formatColumns="0" formatRows="0" selectLockedCells="1"/>
  <phoneticPr fontId="5"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2:J206"/>
  <sheetViews>
    <sheetView workbookViewId="0">
      <selection activeCell="I201" sqref="I201"/>
    </sheetView>
  </sheetViews>
  <sheetFormatPr baseColWidth="10" defaultColWidth="11.5703125" defaultRowHeight="12.75" x14ac:dyDescent="0.2"/>
  <cols>
    <col min="1" max="1" width="2.28515625" style="76" customWidth="1"/>
    <col min="2" max="4" width="16.7109375" style="76" customWidth="1"/>
    <col min="5" max="5" width="11.85546875" style="76" customWidth="1"/>
    <col min="6" max="6" width="15.7109375" style="76" customWidth="1"/>
    <col min="7" max="7" width="13.140625" style="76" customWidth="1"/>
    <col min="8" max="8" width="27.85546875" style="195" customWidth="1"/>
    <col min="9" max="9" width="28.140625" style="195" customWidth="1"/>
    <col min="10" max="16384" width="11.5703125" style="76"/>
  </cols>
  <sheetData>
    <row r="2" spans="2:9" ht="18" x14ac:dyDescent="0.25">
      <c r="B2" s="102" t="s">
        <v>154</v>
      </c>
      <c r="G2" s="103"/>
      <c r="H2" s="104"/>
      <c r="I2" s="104"/>
    </row>
    <row r="3" spans="2:9" x14ac:dyDescent="0.2">
      <c r="G3" s="103"/>
      <c r="H3" s="104"/>
      <c r="I3" s="104"/>
    </row>
    <row r="4" spans="2:9" ht="15.75" x14ac:dyDescent="0.25">
      <c r="B4" s="105" t="s">
        <v>155</v>
      </c>
      <c r="G4" s="103"/>
      <c r="H4" s="104"/>
      <c r="I4" s="104"/>
    </row>
    <row r="5" spans="2:9" x14ac:dyDescent="0.2">
      <c r="B5" s="106" t="s">
        <v>156</v>
      </c>
      <c r="C5" s="106"/>
      <c r="D5" s="106"/>
      <c r="E5" s="106"/>
      <c r="F5" s="106"/>
      <c r="G5" s="107"/>
      <c r="H5" s="104"/>
      <c r="I5" s="104"/>
    </row>
    <row r="6" spans="2:9" x14ac:dyDescent="0.2">
      <c r="B6" s="106" t="s">
        <v>157</v>
      </c>
      <c r="C6" s="106"/>
      <c r="D6" s="106"/>
      <c r="E6" s="106"/>
      <c r="F6" s="106"/>
      <c r="G6" s="107"/>
      <c r="H6" s="104"/>
      <c r="I6" s="104"/>
    </row>
    <row r="7" spans="2:9" x14ac:dyDescent="0.2">
      <c r="B7" s="106" t="s">
        <v>158</v>
      </c>
      <c r="C7" s="106"/>
      <c r="D7" s="106"/>
      <c r="E7" s="106"/>
      <c r="F7" s="106"/>
      <c r="G7" s="107"/>
      <c r="H7" s="104"/>
      <c r="I7" s="104"/>
    </row>
    <row r="8" spans="2:9" x14ac:dyDescent="0.2">
      <c r="G8" s="103"/>
      <c r="H8" s="104"/>
      <c r="I8" s="104"/>
    </row>
    <row r="9" spans="2:9" ht="15" x14ac:dyDescent="0.25">
      <c r="B9" s="108" t="s">
        <v>159</v>
      </c>
      <c r="C9" s="109"/>
      <c r="D9" s="109"/>
      <c r="E9" s="109"/>
      <c r="F9" s="109"/>
      <c r="G9" s="110"/>
      <c r="H9" s="111" t="s">
        <v>62</v>
      </c>
      <c r="I9" s="112" t="s">
        <v>63</v>
      </c>
    </row>
    <row r="10" spans="2:9" ht="15" x14ac:dyDescent="0.25">
      <c r="B10" s="113"/>
      <c r="C10" s="114" t="s">
        <v>160</v>
      </c>
      <c r="D10" s="115"/>
      <c r="E10" s="115"/>
      <c r="F10" s="115"/>
      <c r="G10" s="116"/>
      <c r="H10" s="117">
        <v>2</v>
      </c>
      <c r="I10" s="118"/>
    </row>
    <row r="11" spans="2:9" ht="15" x14ac:dyDescent="0.25">
      <c r="B11" s="119"/>
      <c r="C11" s="120" t="s">
        <v>159</v>
      </c>
      <c r="D11" s="121"/>
      <c r="E11" s="121"/>
      <c r="F11" s="121"/>
      <c r="G11" s="122"/>
      <c r="H11" s="123">
        <v>9</v>
      </c>
      <c r="I11" s="124"/>
    </row>
    <row r="12" spans="2:9" ht="15" x14ac:dyDescent="0.25">
      <c r="B12" s="119"/>
      <c r="C12" s="120" t="s">
        <v>161</v>
      </c>
      <c r="D12" s="121"/>
      <c r="E12" s="121"/>
      <c r="F12" s="121"/>
      <c r="G12" s="122"/>
      <c r="H12" s="125">
        <v>160</v>
      </c>
      <c r="I12" s="118"/>
    </row>
    <row r="13" spans="2:9" ht="15" x14ac:dyDescent="0.25">
      <c r="B13" s="119"/>
      <c r="C13" s="120" t="s">
        <v>162</v>
      </c>
      <c r="D13" s="121"/>
      <c r="E13" s="121"/>
      <c r="F13" s="121"/>
      <c r="G13" s="122"/>
      <c r="H13" s="125">
        <v>12</v>
      </c>
      <c r="I13" s="118"/>
    </row>
    <row r="14" spans="2:9" ht="15" x14ac:dyDescent="0.25">
      <c r="B14" s="119"/>
      <c r="C14" s="120" t="s">
        <v>163</v>
      </c>
      <c r="D14" s="121"/>
      <c r="E14" s="121"/>
      <c r="F14" s="121"/>
      <c r="G14" s="122"/>
      <c r="H14" s="126">
        <f>H10*H11*H12*H13</f>
        <v>34560</v>
      </c>
      <c r="I14" s="127">
        <f>I10*I11*I12*I13</f>
        <v>0</v>
      </c>
    </row>
    <row r="15" spans="2:9" x14ac:dyDescent="0.2">
      <c r="B15" s="128" t="s">
        <v>65</v>
      </c>
      <c r="C15" s="120" t="s">
        <v>164</v>
      </c>
      <c r="D15" s="120"/>
      <c r="E15" s="120"/>
      <c r="F15" s="121"/>
      <c r="G15" s="122"/>
      <c r="H15" s="129">
        <v>1000</v>
      </c>
      <c r="I15" s="130"/>
    </row>
    <row r="16" spans="2:9" x14ac:dyDescent="0.2">
      <c r="B16" s="128" t="s">
        <v>65</v>
      </c>
      <c r="C16" s="120" t="s">
        <v>165</v>
      </c>
      <c r="D16" s="120"/>
      <c r="E16" s="120"/>
      <c r="F16" s="121"/>
      <c r="G16" s="122"/>
      <c r="H16" s="129">
        <v>1000</v>
      </c>
      <c r="I16" s="130"/>
    </row>
    <row r="17" spans="2:9" x14ac:dyDescent="0.2">
      <c r="B17" s="128" t="s">
        <v>65</v>
      </c>
      <c r="C17" s="120" t="s">
        <v>166</v>
      </c>
      <c r="D17" s="120"/>
      <c r="E17" s="120"/>
      <c r="F17" s="121"/>
      <c r="G17" s="122"/>
      <c r="H17" s="129">
        <v>26</v>
      </c>
      <c r="I17" s="130"/>
    </row>
    <row r="18" spans="2:9" x14ac:dyDescent="0.2">
      <c r="B18" s="128" t="s">
        <v>71</v>
      </c>
      <c r="C18" s="120" t="s">
        <v>167</v>
      </c>
      <c r="D18" s="120"/>
      <c r="E18" s="120"/>
      <c r="F18" s="121"/>
      <c r="G18" s="122"/>
      <c r="H18" s="129">
        <f>H14+(H15+H16)*H10+H17*H13*H10</f>
        <v>39184</v>
      </c>
      <c r="I18" s="131">
        <f>I14+(I15+I16)*I10+I17*I13*I10</f>
        <v>0</v>
      </c>
    </row>
    <row r="19" spans="2:9" x14ac:dyDescent="0.2">
      <c r="B19" s="128" t="s">
        <v>65</v>
      </c>
      <c r="C19" s="120" t="s">
        <v>168</v>
      </c>
      <c r="D19" s="120"/>
      <c r="E19" s="120"/>
      <c r="F19" s="132"/>
      <c r="G19" s="122"/>
      <c r="H19" s="133">
        <v>0.23</v>
      </c>
      <c r="I19" s="134"/>
    </row>
    <row r="20" spans="2:9" x14ac:dyDescent="0.2">
      <c r="B20" s="128" t="s">
        <v>65</v>
      </c>
      <c r="C20" s="120" t="s">
        <v>169</v>
      </c>
      <c r="D20" s="120"/>
      <c r="E20" s="120"/>
      <c r="F20" s="121"/>
      <c r="G20" s="122"/>
      <c r="H20" s="129">
        <v>230</v>
      </c>
      <c r="I20" s="130"/>
    </row>
    <row r="21" spans="2:9" x14ac:dyDescent="0.2">
      <c r="B21" s="128" t="s">
        <v>71</v>
      </c>
      <c r="C21" s="120" t="s">
        <v>170</v>
      </c>
      <c r="D21" s="120"/>
      <c r="E21" s="120"/>
      <c r="F21" s="121"/>
      <c r="G21" s="122"/>
      <c r="H21" s="129">
        <f>H22/H10</f>
        <v>24328.16</v>
      </c>
      <c r="I21" s="131" t="str">
        <f>IF(I10=0,"",I22/I10)</f>
        <v/>
      </c>
    </row>
    <row r="22" spans="2:9" x14ac:dyDescent="0.2">
      <c r="B22" s="135" t="s">
        <v>71</v>
      </c>
      <c r="C22" s="136" t="s">
        <v>155</v>
      </c>
      <c r="D22" s="136"/>
      <c r="E22" s="136"/>
      <c r="F22" s="109"/>
      <c r="G22" s="110"/>
      <c r="H22" s="137">
        <f>H18*(1+H19)+H20*H10</f>
        <v>48656.32</v>
      </c>
      <c r="I22" s="138">
        <f>I18*(1+I19)+I20*I10</f>
        <v>0</v>
      </c>
    </row>
    <row r="23" spans="2:9" x14ac:dyDescent="0.2">
      <c r="B23" s="139"/>
      <c r="C23" s="120"/>
      <c r="D23" s="120"/>
      <c r="E23" s="120"/>
      <c r="F23" s="121"/>
      <c r="G23" s="122"/>
      <c r="H23" s="140"/>
      <c r="I23" s="141"/>
    </row>
    <row r="24" spans="2:9" x14ac:dyDescent="0.2">
      <c r="B24" s="139"/>
      <c r="C24" s="120"/>
      <c r="D24" s="120"/>
      <c r="E24" s="120"/>
      <c r="F24" s="121"/>
      <c r="G24" s="122"/>
      <c r="H24" s="140"/>
      <c r="I24" s="141"/>
    </row>
    <row r="25" spans="2:9" x14ac:dyDescent="0.2">
      <c r="G25" s="103"/>
      <c r="H25" s="104"/>
      <c r="I25" s="104"/>
    </row>
    <row r="26" spans="2:9" ht="15" x14ac:dyDescent="0.25">
      <c r="B26" s="108" t="s">
        <v>171</v>
      </c>
      <c r="C26" s="109"/>
      <c r="D26" s="109"/>
      <c r="E26" s="142"/>
      <c r="F26" s="142"/>
      <c r="G26" s="143"/>
      <c r="H26" s="111" t="s">
        <v>62</v>
      </c>
      <c r="I26" s="144" t="s">
        <v>63</v>
      </c>
    </row>
    <row r="27" spans="2:9" ht="15" x14ac:dyDescent="0.25">
      <c r="B27" s="113"/>
      <c r="C27" s="114" t="s">
        <v>160</v>
      </c>
      <c r="D27" s="115"/>
      <c r="E27" s="145"/>
      <c r="F27" s="145"/>
      <c r="G27" s="146"/>
      <c r="H27" s="147">
        <v>2</v>
      </c>
      <c r="I27" s="124"/>
    </row>
    <row r="28" spans="2:9" ht="15" x14ac:dyDescent="0.25">
      <c r="B28" s="119"/>
      <c r="C28" s="120" t="s">
        <v>172</v>
      </c>
      <c r="D28" s="121"/>
      <c r="E28" s="148"/>
      <c r="F28" s="148"/>
      <c r="G28" s="149"/>
      <c r="H28" s="123">
        <v>3850</v>
      </c>
      <c r="I28" s="124"/>
    </row>
    <row r="29" spans="2:9" x14ac:dyDescent="0.2">
      <c r="B29" s="150"/>
      <c r="C29" s="120" t="s">
        <v>173</v>
      </c>
      <c r="D29" s="120"/>
      <c r="E29" s="151"/>
      <c r="F29" s="152"/>
      <c r="G29" s="153"/>
      <c r="H29" s="125">
        <v>13.5</v>
      </c>
      <c r="I29" s="118"/>
    </row>
    <row r="30" spans="2:9" x14ac:dyDescent="0.2">
      <c r="B30" s="128"/>
      <c r="C30" s="120" t="s">
        <v>174</v>
      </c>
      <c r="D30" s="120"/>
      <c r="E30" s="151"/>
      <c r="F30" s="152"/>
      <c r="G30" s="154"/>
      <c r="H30" s="133">
        <v>0.23</v>
      </c>
      <c r="I30" s="134"/>
    </row>
    <row r="31" spans="2:9" x14ac:dyDescent="0.2">
      <c r="B31" s="128" t="s">
        <v>71</v>
      </c>
      <c r="C31" s="120" t="s">
        <v>170</v>
      </c>
      <c r="D31" s="120"/>
      <c r="E31" s="120"/>
      <c r="F31" s="121"/>
      <c r="G31" s="122"/>
      <c r="H31" s="155">
        <f>H32/H27</f>
        <v>31964.625</v>
      </c>
      <c r="I31" s="156" t="str">
        <f>IF(I27=0,"",I32/I27)</f>
        <v/>
      </c>
    </row>
    <row r="32" spans="2:9" x14ac:dyDescent="0.2">
      <c r="B32" s="135" t="s">
        <v>71</v>
      </c>
      <c r="C32" s="136" t="s">
        <v>155</v>
      </c>
      <c r="D32" s="109"/>
      <c r="E32" s="109"/>
      <c r="F32" s="109"/>
      <c r="G32" s="110"/>
      <c r="H32" s="137">
        <f>H28*H29*(1+H30)</f>
        <v>63929.25</v>
      </c>
      <c r="I32" s="138">
        <f>I28*I29*(1+I30)</f>
        <v>0</v>
      </c>
    </row>
    <row r="33" spans="2:9" x14ac:dyDescent="0.2">
      <c r="B33" s="157"/>
      <c r="C33" s="114"/>
      <c r="D33" s="115"/>
      <c r="E33" s="115"/>
      <c r="F33" s="115"/>
      <c r="G33" s="116"/>
      <c r="H33" s="158"/>
      <c r="I33" s="158"/>
    </row>
    <row r="34" spans="2:9" x14ac:dyDescent="0.2">
      <c r="B34" s="139"/>
      <c r="C34" s="120"/>
      <c r="D34" s="121"/>
      <c r="E34" s="121"/>
      <c r="F34" s="121"/>
      <c r="G34" s="122"/>
      <c r="H34" s="159"/>
      <c r="I34" s="159"/>
    </row>
    <row r="35" spans="2:9" x14ac:dyDescent="0.2">
      <c r="B35" s="139"/>
      <c r="C35" s="120"/>
      <c r="D35" s="121"/>
      <c r="E35" s="121"/>
      <c r="F35" s="121"/>
      <c r="G35" s="122"/>
      <c r="H35" s="159"/>
      <c r="I35" s="159"/>
    </row>
    <row r="36" spans="2:9" ht="15" x14ac:dyDescent="0.25">
      <c r="B36" s="108" t="s">
        <v>175</v>
      </c>
      <c r="C36" s="109"/>
      <c r="D36" s="109"/>
      <c r="E36" s="109"/>
      <c r="F36" s="109"/>
      <c r="G36" s="110"/>
      <c r="H36" s="111" t="s">
        <v>62</v>
      </c>
      <c r="I36" s="144" t="s">
        <v>63</v>
      </c>
    </row>
    <row r="37" spans="2:9" x14ac:dyDescent="0.2">
      <c r="B37" s="160"/>
      <c r="C37" s="114" t="s">
        <v>176</v>
      </c>
      <c r="D37" s="114"/>
      <c r="E37" s="114"/>
      <c r="F37" s="114"/>
      <c r="G37" s="161"/>
      <c r="H37" s="162">
        <v>9600</v>
      </c>
      <c r="I37" s="51">
        <v>0</v>
      </c>
    </row>
    <row r="38" spans="2:9" x14ac:dyDescent="0.2">
      <c r="B38" s="163"/>
      <c r="C38" s="120" t="s">
        <v>177</v>
      </c>
      <c r="D38" s="120"/>
      <c r="E38" s="120"/>
      <c r="F38" s="120"/>
      <c r="G38" s="164"/>
      <c r="H38" s="129">
        <v>3200</v>
      </c>
      <c r="I38" s="51">
        <v>0</v>
      </c>
    </row>
    <row r="39" spans="2:9" x14ac:dyDescent="0.2">
      <c r="B39" s="163"/>
      <c r="C39" s="120" t="s">
        <v>178</v>
      </c>
      <c r="D39" s="120"/>
      <c r="E39" s="120"/>
      <c r="F39" s="120"/>
      <c r="G39" s="164"/>
      <c r="H39" s="129">
        <v>2400</v>
      </c>
      <c r="I39" s="51">
        <v>0</v>
      </c>
    </row>
    <row r="40" spans="2:9" x14ac:dyDescent="0.2">
      <c r="B40" s="163"/>
      <c r="C40" s="120" t="s">
        <v>179</v>
      </c>
      <c r="D40" s="120"/>
      <c r="E40" s="120"/>
      <c r="F40" s="120"/>
      <c r="G40" s="164"/>
      <c r="H40" s="129">
        <v>7500</v>
      </c>
      <c r="I40" s="51">
        <v>0</v>
      </c>
    </row>
    <row r="41" spans="2:9" x14ac:dyDescent="0.2">
      <c r="B41" s="163"/>
      <c r="C41" s="120" t="s">
        <v>180</v>
      </c>
      <c r="D41" s="120"/>
      <c r="E41" s="120"/>
      <c r="F41" s="120"/>
      <c r="G41" s="164"/>
      <c r="H41" s="129">
        <v>5500</v>
      </c>
      <c r="I41" s="51">
        <v>0</v>
      </c>
    </row>
    <row r="42" spans="2:9" x14ac:dyDescent="0.2">
      <c r="B42" s="163"/>
      <c r="C42" s="120" t="s">
        <v>181</v>
      </c>
      <c r="D42" s="120"/>
      <c r="E42" s="120"/>
      <c r="F42" s="120"/>
      <c r="G42" s="164"/>
      <c r="H42" s="129">
        <v>3000</v>
      </c>
      <c r="I42" s="51">
        <v>0</v>
      </c>
    </row>
    <row r="43" spans="2:9" x14ac:dyDescent="0.2">
      <c r="B43" s="163"/>
      <c r="C43" s="120" t="s">
        <v>182</v>
      </c>
      <c r="D43" s="120"/>
      <c r="E43" s="120"/>
      <c r="F43" s="120"/>
      <c r="G43" s="164"/>
      <c r="H43" s="129">
        <v>4200</v>
      </c>
      <c r="I43" s="51">
        <v>0</v>
      </c>
    </row>
    <row r="44" spans="2:9" x14ac:dyDescent="0.2">
      <c r="B44" s="163"/>
      <c r="C44" s="120" t="s">
        <v>183</v>
      </c>
      <c r="D44" s="120"/>
      <c r="E44" s="120"/>
      <c r="F44" s="120"/>
      <c r="G44" s="164"/>
      <c r="H44" s="129">
        <v>3500</v>
      </c>
      <c r="I44" s="51">
        <v>0</v>
      </c>
    </row>
    <row r="45" spans="2:9" x14ac:dyDescent="0.2">
      <c r="B45" s="163"/>
      <c r="C45" s="120" t="s">
        <v>184</v>
      </c>
      <c r="D45" s="120"/>
      <c r="E45" s="120"/>
      <c r="F45" s="120"/>
      <c r="G45" s="164"/>
      <c r="H45" s="129">
        <v>3100</v>
      </c>
      <c r="I45" s="51">
        <v>0</v>
      </c>
    </row>
    <row r="46" spans="2:9" x14ac:dyDescent="0.2">
      <c r="B46" s="163"/>
      <c r="C46" s="120"/>
      <c r="D46" s="120"/>
      <c r="E46" s="120"/>
      <c r="F46" s="120"/>
      <c r="G46" s="164"/>
      <c r="H46" s="129"/>
      <c r="I46" s="59"/>
    </row>
    <row r="47" spans="2:9" x14ac:dyDescent="0.2">
      <c r="B47" s="165" t="s">
        <v>185</v>
      </c>
      <c r="C47" s="136" t="s">
        <v>186</v>
      </c>
      <c r="D47" s="136"/>
      <c r="E47" s="136"/>
      <c r="F47" s="136"/>
      <c r="G47" s="166"/>
      <c r="H47" s="137">
        <f>SUM(H37:H45)</f>
        <v>42000</v>
      </c>
      <c r="I47" s="167">
        <f>SUM(I37:I45)</f>
        <v>0</v>
      </c>
    </row>
    <row r="48" spans="2:9" x14ac:dyDescent="0.2">
      <c r="B48" s="106" t="s">
        <v>187</v>
      </c>
      <c r="C48" s="106"/>
      <c r="D48" s="106"/>
      <c r="E48" s="106"/>
      <c r="F48" s="106"/>
      <c r="G48" s="107"/>
      <c r="H48" s="104"/>
      <c r="I48" s="104"/>
    </row>
    <row r="49" spans="2:9" x14ac:dyDescent="0.2">
      <c r="B49" s="106" t="s">
        <v>188</v>
      </c>
      <c r="C49" s="106"/>
      <c r="D49" s="106"/>
      <c r="E49" s="106"/>
      <c r="F49" s="106"/>
      <c r="G49" s="107"/>
      <c r="H49" s="104"/>
      <c r="I49" s="104"/>
    </row>
    <row r="50" spans="2:9" x14ac:dyDescent="0.2">
      <c r="B50" s="106" t="s">
        <v>189</v>
      </c>
      <c r="C50" s="106"/>
      <c r="D50" s="106"/>
      <c r="E50" s="106"/>
      <c r="F50" s="106"/>
      <c r="G50" s="107"/>
      <c r="H50" s="104"/>
      <c r="I50" s="104"/>
    </row>
    <row r="51" spans="2:9" x14ac:dyDescent="0.2">
      <c r="G51" s="103"/>
      <c r="H51" s="104"/>
      <c r="I51" s="104"/>
    </row>
    <row r="52" spans="2:9" ht="15" x14ac:dyDescent="0.25">
      <c r="B52" s="168" t="s">
        <v>56</v>
      </c>
      <c r="G52" s="103"/>
      <c r="H52" s="104"/>
      <c r="I52" s="104"/>
    </row>
    <row r="53" spans="2:9" ht="15" x14ac:dyDescent="0.25">
      <c r="B53" s="168"/>
      <c r="G53" s="103"/>
      <c r="H53" s="169" t="s">
        <v>62</v>
      </c>
      <c r="I53" s="112" t="s">
        <v>63</v>
      </c>
    </row>
    <row r="54" spans="2:9" x14ac:dyDescent="0.2">
      <c r="B54" s="160"/>
      <c r="C54" s="114" t="s">
        <v>190</v>
      </c>
      <c r="D54" s="114"/>
      <c r="E54" s="114"/>
      <c r="F54" s="114"/>
      <c r="G54" s="161"/>
      <c r="H54" s="162">
        <v>150000</v>
      </c>
      <c r="I54" s="51"/>
    </row>
    <row r="55" spans="2:9" x14ac:dyDescent="0.2">
      <c r="B55" s="163"/>
      <c r="C55" s="120" t="s">
        <v>191</v>
      </c>
      <c r="D55" s="120"/>
      <c r="E55" s="120"/>
      <c r="F55" s="120"/>
      <c r="G55" s="164"/>
      <c r="H55" s="170">
        <v>7.0000000000000007E-2</v>
      </c>
      <c r="I55" s="171"/>
    </row>
    <row r="56" spans="2:9" x14ac:dyDescent="0.2">
      <c r="B56" s="135" t="s">
        <v>71</v>
      </c>
      <c r="C56" s="136" t="s">
        <v>192</v>
      </c>
      <c r="D56" s="136"/>
      <c r="E56" s="136"/>
      <c r="F56" s="136"/>
      <c r="G56" s="172"/>
      <c r="H56" s="137">
        <f>H55*H54</f>
        <v>10500.000000000002</v>
      </c>
      <c r="I56" s="138">
        <f>I55*I54</f>
        <v>0</v>
      </c>
    </row>
    <row r="57" spans="2:9" x14ac:dyDescent="0.2">
      <c r="B57" s="106"/>
      <c r="C57" s="106"/>
      <c r="D57" s="106"/>
      <c r="E57" s="106"/>
      <c r="F57" s="106"/>
      <c r="G57" s="107"/>
      <c r="H57" s="104"/>
      <c r="I57" s="104"/>
    </row>
    <row r="58" spans="2:9" ht="15" x14ac:dyDescent="0.25">
      <c r="B58" s="168" t="s">
        <v>97</v>
      </c>
      <c r="G58" s="103"/>
      <c r="H58" s="104"/>
      <c r="I58" s="104"/>
    </row>
    <row r="59" spans="2:9" x14ac:dyDescent="0.2">
      <c r="B59" s="106" t="s">
        <v>193</v>
      </c>
      <c r="C59" s="106"/>
      <c r="D59" s="106"/>
      <c r="E59" s="106"/>
      <c r="F59" s="106"/>
      <c r="G59" s="107"/>
      <c r="H59" s="104"/>
      <c r="I59" s="104"/>
    </row>
    <row r="60" spans="2:9" x14ac:dyDescent="0.2">
      <c r="B60" s="120" t="s">
        <v>194</v>
      </c>
      <c r="C60" s="120"/>
      <c r="D60" s="120"/>
      <c r="E60" s="120"/>
      <c r="F60" s="120"/>
      <c r="G60" s="164"/>
      <c r="H60" s="169" t="s">
        <v>62</v>
      </c>
      <c r="I60" s="112" t="s">
        <v>63</v>
      </c>
    </row>
    <row r="61" spans="2:9" x14ac:dyDescent="0.2">
      <c r="B61" s="160"/>
      <c r="C61" s="114" t="s">
        <v>195</v>
      </c>
      <c r="D61" s="114"/>
      <c r="E61" s="114"/>
      <c r="F61" s="114"/>
      <c r="G61" s="116"/>
      <c r="H61" s="173">
        <v>99000</v>
      </c>
      <c r="I61" s="51">
        <v>0</v>
      </c>
    </row>
    <row r="62" spans="2:9" x14ac:dyDescent="0.2">
      <c r="B62" s="163"/>
      <c r="C62" s="120" t="s">
        <v>196</v>
      </c>
      <c r="D62" s="120"/>
      <c r="E62" s="120"/>
      <c r="F62" s="120"/>
      <c r="G62" s="122"/>
      <c r="H62" s="174">
        <v>6.6</v>
      </c>
      <c r="I62" s="175"/>
    </row>
    <row r="63" spans="2:9" x14ac:dyDescent="0.2">
      <c r="B63" s="176"/>
      <c r="C63" s="109"/>
      <c r="D63" s="109"/>
      <c r="E63" s="109"/>
      <c r="F63" s="109"/>
      <c r="G63" s="177"/>
      <c r="H63" s="178">
        <f>H61/H62</f>
        <v>15000</v>
      </c>
      <c r="I63" s="138" t="str">
        <f>IF(I62=0,"",I61/I62)</f>
        <v/>
      </c>
    </row>
    <row r="64" spans="2:9" x14ac:dyDescent="0.2">
      <c r="G64" s="103"/>
      <c r="H64" s="104"/>
      <c r="I64" s="104"/>
    </row>
    <row r="65" spans="2:9" ht="15" x14ac:dyDescent="0.25">
      <c r="B65" s="168" t="s">
        <v>197</v>
      </c>
      <c r="G65" s="103"/>
      <c r="H65" s="104"/>
      <c r="I65" s="104"/>
    </row>
    <row r="66" spans="2:9" x14ac:dyDescent="0.2">
      <c r="B66" s="106" t="s">
        <v>198</v>
      </c>
      <c r="C66" s="106"/>
      <c r="D66" s="106"/>
      <c r="E66" s="106"/>
      <c r="F66" s="106"/>
      <c r="G66" s="107"/>
      <c r="H66" s="104"/>
      <c r="I66" s="104"/>
    </row>
    <row r="67" spans="2:9" x14ac:dyDescent="0.2">
      <c r="B67" s="106" t="s">
        <v>199</v>
      </c>
      <c r="C67" s="106"/>
      <c r="D67" s="106"/>
      <c r="E67" s="106"/>
      <c r="F67" s="106"/>
      <c r="G67" s="107"/>
      <c r="H67" s="104"/>
      <c r="I67" s="104"/>
    </row>
    <row r="68" spans="2:9" x14ac:dyDescent="0.2">
      <c r="B68" s="106" t="s">
        <v>200</v>
      </c>
      <c r="C68" s="106"/>
      <c r="D68" s="106"/>
      <c r="E68" s="106" t="s">
        <v>201</v>
      </c>
      <c r="F68" s="106"/>
      <c r="G68" s="107"/>
      <c r="H68" s="104"/>
      <c r="I68" s="104"/>
    </row>
    <row r="69" spans="2:9" x14ac:dyDescent="0.2">
      <c r="B69" s="106"/>
      <c r="C69" s="106"/>
      <c r="D69" s="106"/>
      <c r="E69" s="106" t="s">
        <v>202</v>
      </c>
      <c r="F69" s="106"/>
      <c r="G69" s="107"/>
      <c r="H69" s="104"/>
      <c r="I69" s="104"/>
    </row>
    <row r="70" spans="2:9" x14ac:dyDescent="0.2">
      <c r="B70" s="106"/>
      <c r="C70" s="106"/>
      <c r="D70" s="106"/>
      <c r="E70" s="106" t="s">
        <v>203</v>
      </c>
      <c r="F70" s="106"/>
      <c r="G70" s="107"/>
      <c r="H70" s="104"/>
      <c r="I70" s="104"/>
    </row>
    <row r="71" spans="2:9" x14ac:dyDescent="0.2">
      <c r="B71" s="106"/>
      <c r="C71" s="106"/>
      <c r="D71" s="106"/>
      <c r="E71" s="106" t="s">
        <v>204</v>
      </c>
      <c r="F71" s="106"/>
      <c r="G71" s="107"/>
      <c r="H71" s="104"/>
      <c r="I71" s="104"/>
    </row>
    <row r="72" spans="2:9" x14ac:dyDescent="0.2">
      <c r="B72" s="106"/>
      <c r="C72" s="106"/>
      <c r="D72" s="106"/>
      <c r="E72" s="106"/>
      <c r="F72" s="106"/>
      <c r="G72" s="107"/>
      <c r="H72" s="104"/>
      <c r="I72" s="104"/>
    </row>
    <row r="73" spans="2:9" ht="15" x14ac:dyDescent="0.25">
      <c r="B73" s="168" t="s">
        <v>205</v>
      </c>
      <c r="D73" s="120"/>
      <c r="E73" s="120"/>
      <c r="F73" s="120"/>
      <c r="G73" s="164"/>
      <c r="H73" s="169" t="s">
        <v>62</v>
      </c>
      <c r="I73" s="144" t="s">
        <v>63</v>
      </c>
    </row>
    <row r="74" spans="2:9" x14ac:dyDescent="0.2">
      <c r="B74" s="160"/>
      <c r="C74" s="114" t="s">
        <v>206</v>
      </c>
      <c r="D74" s="114"/>
      <c r="E74" s="114"/>
      <c r="F74" s="114"/>
      <c r="G74" s="161"/>
      <c r="H74" s="147">
        <v>7000</v>
      </c>
      <c r="I74" s="179">
        <v>0</v>
      </c>
    </row>
    <row r="75" spans="2:9" x14ac:dyDescent="0.2">
      <c r="B75" s="163"/>
      <c r="C75" s="120" t="s">
        <v>207</v>
      </c>
      <c r="D75" s="120"/>
      <c r="E75" s="120"/>
      <c r="F75" s="120"/>
      <c r="G75" s="164"/>
      <c r="H75" s="123">
        <v>3000</v>
      </c>
      <c r="I75" s="59">
        <v>0</v>
      </c>
    </row>
    <row r="76" spans="2:9" x14ac:dyDescent="0.2">
      <c r="B76" s="163"/>
      <c r="C76" s="120" t="s">
        <v>130</v>
      </c>
      <c r="D76" s="120"/>
      <c r="E76" s="120"/>
      <c r="F76" s="120"/>
      <c r="G76" s="164"/>
      <c r="H76" s="123">
        <v>4000</v>
      </c>
      <c r="I76" s="59">
        <v>0</v>
      </c>
    </row>
    <row r="77" spans="2:9" x14ac:dyDescent="0.2">
      <c r="B77" s="163"/>
      <c r="C77" s="120" t="s">
        <v>208</v>
      </c>
      <c r="D77" s="120"/>
      <c r="E77" s="120"/>
      <c r="F77" s="120"/>
      <c r="G77" s="164"/>
      <c r="H77" s="123">
        <v>3000</v>
      </c>
      <c r="I77" s="59">
        <v>0</v>
      </c>
    </row>
    <row r="78" spans="2:9" x14ac:dyDescent="0.2">
      <c r="B78" s="163"/>
      <c r="C78" s="120" t="s">
        <v>209</v>
      </c>
      <c r="D78" s="120"/>
      <c r="E78" s="120"/>
      <c r="F78" s="120"/>
      <c r="G78" s="164"/>
      <c r="H78" s="123">
        <v>10000</v>
      </c>
      <c r="I78" s="59">
        <v>0</v>
      </c>
    </row>
    <row r="79" spans="2:9" x14ac:dyDescent="0.2">
      <c r="B79" s="163"/>
      <c r="C79" s="120" t="s">
        <v>210</v>
      </c>
      <c r="D79" s="120"/>
      <c r="E79" s="120"/>
      <c r="F79" s="120"/>
      <c r="G79" s="164"/>
      <c r="H79" s="123">
        <v>18000</v>
      </c>
      <c r="I79" s="59">
        <v>0</v>
      </c>
    </row>
    <row r="80" spans="2:9" x14ac:dyDescent="0.2">
      <c r="B80" s="163"/>
      <c r="C80" s="120" t="s">
        <v>211</v>
      </c>
      <c r="D80" s="120"/>
      <c r="E80" s="120"/>
      <c r="F80" s="120"/>
      <c r="G80" s="164"/>
      <c r="H80" s="123">
        <v>6000</v>
      </c>
      <c r="I80" s="59"/>
    </row>
    <row r="81" spans="2:9" x14ac:dyDescent="0.2">
      <c r="B81" s="176"/>
      <c r="C81" s="136" t="s">
        <v>212</v>
      </c>
      <c r="D81" s="136"/>
      <c r="E81" s="136"/>
      <c r="F81" s="136"/>
      <c r="G81" s="166"/>
      <c r="H81" s="178">
        <f>SUM(H74:H80)</f>
        <v>51000</v>
      </c>
      <c r="I81" s="167">
        <f>SUM(I74:I80)</f>
        <v>0</v>
      </c>
    </row>
    <row r="82" spans="2:9" x14ac:dyDescent="0.2">
      <c r="B82" s="106"/>
      <c r="C82" s="106"/>
      <c r="D82" s="106"/>
      <c r="E82" s="106"/>
      <c r="F82" s="106"/>
      <c r="G82" s="107"/>
      <c r="H82" s="104"/>
      <c r="I82" s="159"/>
    </row>
    <row r="83" spans="2:9" x14ac:dyDescent="0.2">
      <c r="B83" s="136"/>
      <c r="C83" s="136"/>
      <c r="D83" s="136"/>
      <c r="E83" s="136"/>
      <c r="F83" s="136"/>
      <c r="G83" s="166"/>
      <c r="H83" s="111" t="s">
        <v>62</v>
      </c>
      <c r="I83" s="144" t="s">
        <v>63</v>
      </c>
    </row>
    <row r="84" spans="2:9" x14ac:dyDescent="0.2">
      <c r="B84" s="180" t="s">
        <v>212</v>
      </c>
      <c r="C84" s="114"/>
      <c r="D84" s="114"/>
      <c r="E84" s="114"/>
      <c r="F84" s="114"/>
      <c r="G84" s="161"/>
      <c r="H84" s="181">
        <f>H81</f>
        <v>51000</v>
      </c>
      <c r="I84" s="182">
        <f>SUM(I74:I79)</f>
        <v>0</v>
      </c>
    </row>
    <row r="85" spans="2:9" x14ac:dyDescent="0.2">
      <c r="B85" s="128" t="s">
        <v>65</v>
      </c>
      <c r="C85" s="120" t="s">
        <v>213</v>
      </c>
      <c r="D85" s="120"/>
      <c r="E85" s="120"/>
      <c r="F85" s="120"/>
      <c r="G85" s="164"/>
      <c r="H85" s="169">
        <v>8000</v>
      </c>
      <c r="I85" s="183">
        <v>0</v>
      </c>
    </row>
    <row r="86" spans="2:9" x14ac:dyDescent="0.2">
      <c r="B86" s="128"/>
      <c r="C86" s="120"/>
      <c r="D86" s="120"/>
      <c r="E86" s="120"/>
      <c r="F86" s="120"/>
      <c r="G86" s="164"/>
      <c r="H86" s="169"/>
      <c r="I86" s="183"/>
    </row>
    <row r="87" spans="2:9" x14ac:dyDescent="0.2">
      <c r="B87" s="135" t="s">
        <v>71</v>
      </c>
      <c r="C87" s="136" t="s">
        <v>214</v>
      </c>
      <c r="D87" s="136"/>
      <c r="E87" s="136"/>
      <c r="F87" s="136"/>
      <c r="G87" s="166"/>
      <c r="H87" s="184">
        <f>SUM(H84:H86)</f>
        <v>59000</v>
      </c>
      <c r="I87" s="138">
        <f>SUM(I84:I85)</f>
        <v>0</v>
      </c>
    </row>
    <row r="88" spans="2:9" x14ac:dyDescent="0.2">
      <c r="B88" s="106"/>
      <c r="C88" s="106"/>
      <c r="D88" s="106"/>
      <c r="E88" s="106"/>
      <c r="F88" s="106"/>
      <c r="G88" s="107"/>
      <c r="H88" s="104"/>
      <c r="I88" s="104"/>
    </row>
    <row r="89" spans="2:9" x14ac:dyDescent="0.2">
      <c r="G89" s="103"/>
      <c r="H89" s="104"/>
      <c r="I89" s="104"/>
    </row>
    <row r="90" spans="2:9" ht="15" x14ac:dyDescent="0.25">
      <c r="B90" s="185" t="s">
        <v>215</v>
      </c>
      <c r="C90" s="121"/>
      <c r="D90" s="121"/>
      <c r="E90" s="121"/>
      <c r="F90" s="121"/>
      <c r="G90" s="122"/>
      <c r="H90" s="186"/>
      <c r="I90" s="186"/>
    </row>
    <row r="91" spans="2:9" x14ac:dyDescent="0.2">
      <c r="B91" s="136" t="s">
        <v>216</v>
      </c>
      <c r="C91" s="136"/>
      <c r="D91" s="136"/>
      <c r="E91" s="136"/>
      <c r="F91" s="136"/>
      <c r="G91" s="166"/>
      <c r="H91" s="111" t="s">
        <v>62</v>
      </c>
      <c r="I91" s="187" t="s">
        <v>63</v>
      </c>
    </row>
    <row r="92" spans="2:9" x14ac:dyDescent="0.2">
      <c r="B92" s="106" t="s">
        <v>155</v>
      </c>
      <c r="C92" s="106"/>
      <c r="D92" s="106"/>
      <c r="E92" s="106"/>
      <c r="F92" s="106"/>
      <c r="G92" s="107"/>
      <c r="H92" s="188">
        <f>H22+H32</f>
        <v>112585.57</v>
      </c>
      <c r="I92" s="189">
        <f>I32+I22</f>
        <v>0</v>
      </c>
    </row>
    <row r="93" spans="2:9" x14ac:dyDescent="0.2">
      <c r="B93" s="106" t="s">
        <v>175</v>
      </c>
      <c r="C93" s="106"/>
      <c r="D93" s="106"/>
      <c r="E93" s="106"/>
      <c r="F93" s="106"/>
      <c r="G93" s="107"/>
      <c r="H93" s="188">
        <f>H47</f>
        <v>42000</v>
      </c>
      <c r="I93" s="190">
        <f>I47</f>
        <v>0</v>
      </c>
    </row>
    <row r="94" spans="2:9" x14ac:dyDescent="0.2">
      <c r="B94" s="106" t="s">
        <v>56</v>
      </c>
      <c r="C94" s="106"/>
      <c r="D94" s="106"/>
      <c r="E94" s="106"/>
      <c r="F94" s="106"/>
      <c r="G94" s="107"/>
      <c r="H94" s="188">
        <f>H56</f>
        <v>10500.000000000002</v>
      </c>
      <c r="I94" s="190">
        <f>I56</f>
        <v>0</v>
      </c>
    </row>
    <row r="95" spans="2:9" x14ac:dyDescent="0.2">
      <c r="B95" s="106" t="s">
        <v>97</v>
      </c>
      <c r="C95" s="106"/>
      <c r="D95" s="106"/>
      <c r="E95" s="106"/>
      <c r="F95" s="106"/>
      <c r="G95" s="107"/>
      <c r="H95" s="188">
        <f>H63</f>
        <v>15000</v>
      </c>
      <c r="I95" s="190" t="str">
        <f>I63</f>
        <v/>
      </c>
    </row>
    <row r="96" spans="2:9" x14ac:dyDescent="0.2">
      <c r="B96" s="106" t="s">
        <v>217</v>
      </c>
      <c r="C96" s="106"/>
      <c r="D96" s="106"/>
      <c r="E96" s="106"/>
      <c r="F96" s="106"/>
      <c r="G96" s="107"/>
      <c r="H96" s="188">
        <f>H87</f>
        <v>59000</v>
      </c>
      <c r="I96" s="190">
        <f>I87</f>
        <v>0</v>
      </c>
    </row>
    <row r="97" spans="2:10" ht="13.5" thickBot="1" x14ac:dyDescent="0.25">
      <c r="B97" s="106"/>
      <c r="C97" s="106"/>
      <c r="D97" s="106"/>
      <c r="E97" s="106"/>
      <c r="F97" s="106"/>
      <c r="G97" s="107"/>
      <c r="H97" s="188"/>
      <c r="I97" s="190"/>
    </row>
    <row r="98" spans="2:10" ht="13.5" thickBot="1" x14ac:dyDescent="0.25">
      <c r="B98" s="136" t="s">
        <v>218</v>
      </c>
      <c r="C98" s="136"/>
      <c r="D98" s="136"/>
      <c r="E98" s="136"/>
      <c r="F98" s="136"/>
      <c r="G98" s="166"/>
      <c r="H98" s="191">
        <f>SUM(H92:H97)</f>
        <v>239085.57</v>
      </c>
      <c r="I98" s="192">
        <f>SUM(I92:I97)</f>
        <v>0</v>
      </c>
    </row>
    <row r="101" spans="2:10" ht="56.45" customHeight="1" x14ac:dyDescent="0.2">
      <c r="B101" s="343" t="s">
        <v>219</v>
      </c>
      <c r="C101" s="343"/>
      <c r="D101" s="343"/>
      <c r="E101" s="343"/>
      <c r="F101" s="343"/>
      <c r="G101" s="343"/>
      <c r="H101" s="343"/>
      <c r="I101" s="343"/>
    </row>
    <row r="102" spans="2:10" x14ac:dyDescent="0.2">
      <c r="B102" s="193"/>
      <c r="C102" s="193"/>
      <c r="D102" s="193"/>
      <c r="E102" s="193"/>
      <c r="F102" s="193"/>
      <c r="G102" s="193"/>
      <c r="H102" s="194"/>
      <c r="I102" s="194"/>
    </row>
    <row r="103" spans="2:10" ht="33.6" customHeight="1" x14ac:dyDescent="0.2">
      <c r="B103" s="193"/>
      <c r="C103" s="193"/>
      <c r="D103" s="193"/>
      <c r="E103" s="193"/>
      <c r="F103" s="193"/>
      <c r="G103" s="193"/>
      <c r="H103" s="194"/>
      <c r="I103" s="194"/>
      <c r="J103" s="193"/>
    </row>
    <row r="104" spans="2:10" ht="12.6" hidden="1" customHeight="1" x14ac:dyDescent="0.2">
      <c r="B104" s="193"/>
      <c r="C104" s="193"/>
      <c r="D104" s="193"/>
      <c r="E104" s="193"/>
      <c r="F104" s="193"/>
      <c r="G104" s="193"/>
      <c r="H104" s="194"/>
      <c r="I104" s="194"/>
      <c r="J104" s="193"/>
    </row>
    <row r="105" spans="2:10" ht="12.6" hidden="1" customHeight="1" x14ac:dyDescent="0.2">
      <c r="B105" s="76" t="s">
        <v>156</v>
      </c>
      <c r="J105" s="193"/>
    </row>
    <row r="106" spans="2:10" ht="12.6" hidden="1" customHeight="1" x14ac:dyDescent="0.2">
      <c r="B106" s="109" t="s">
        <v>157</v>
      </c>
      <c r="C106" s="109"/>
      <c r="D106" s="109"/>
      <c r="E106" s="109"/>
      <c r="F106" s="109"/>
      <c r="G106" s="109"/>
      <c r="H106" s="196"/>
      <c r="I106" s="197"/>
      <c r="J106" s="193"/>
    </row>
    <row r="107" spans="2:10" ht="12.6" hidden="1" customHeight="1" x14ac:dyDescent="0.2">
      <c r="B107" s="198" t="s">
        <v>158</v>
      </c>
      <c r="E107" s="199"/>
      <c r="G107" s="200"/>
      <c r="H107" s="201"/>
      <c r="I107" s="202"/>
      <c r="J107" s="203"/>
    </row>
    <row r="108" spans="2:10" ht="12.6" hidden="1" customHeight="1" x14ac:dyDescent="0.2">
      <c r="B108" s="109"/>
      <c r="C108" s="109"/>
      <c r="D108" s="109"/>
      <c r="E108" s="109"/>
      <c r="F108" s="109"/>
      <c r="G108" s="204"/>
      <c r="H108" s="205"/>
      <c r="I108" s="205"/>
      <c r="J108" s="206"/>
    </row>
    <row r="109" spans="2:10" ht="13.15" hidden="1" customHeight="1" x14ac:dyDescent="0.2">
      <c r="B109" s="76" t="s">
        <v>159</v>
      </c>
      <c r="H109" s="195" t="s">
        <v>62</v>
      </c>
      <c r="I109" s="201" t="s">
        <v>63</v>
      </c>
      <c r="J109" s="207"/>
    </row>
    <row r="110" spans="2:10" ht="12.6" hidden="1" customHeight="1" x14ac:dyDescent="0.2">
      <c r="B110" s="76" t="s">
        <v>220</v>
      </c>
      <c r="H110" s="195">
        <f>9*165*12</f>
        <v>17820</v>
      </c>
      <c r="I110" s="195">
        <v>0</v>
      </c>
      <c r="J110" s="208"/>
    </row>
    <row r="111" spans="2:10" ht="13.9" hidden="1" customHeight="1" thickBot="1" x14ac:dyDescent="0.25">
      <c r="B111" s="76" t="s">
        <v>65</v>
      </c>
      <c r="C111" s="76" t="s">
        <v>221</v>
      </c>
      <c r="H111" s="195">
        <f>H110*0.1</f>
        <v>1782</v>
      </c>
      <c r="I111" s="195">
        <v>0</v>
      </c>
      <c r="J111" s="209"/>
    </row>
    <row r="112" spans="2:10" ht="12.6" hidden="1" customHeight="1" x14ac:dyDescent="0.2">
      <c r="B112" s="76" t="s">
        <v>65</v>
      </c>
      <c r="C112" s="76" t="s">
        <v>222</v>
      </c>
      <c r="H112" s="195">
        <v>480</v>
      </c>
      <c r="I112" s="195">
        <v>0</v>
      </c>
    </row>
    <row r="113" spans="2:9" ht="12.6" hidden="1" customHeight="1" x14ac:dyDescent="0.2">
      <c r="B113" s="76" t="s">
        <v>71</v>
      </c>
      <c r="C113" s="76" t="s">
        <v>167</v>
      </c>
      <c r="H113" s="195">
        <f>H110+H111+H112</f>
        <v>20082</v>
      </c>
      <c r="I113" s="195">
        <f>I110+I111+I112</f>
        <v>0</v>
      </c>
    </row>
    <row r="114" spans="2:9" ht="12.6" hidden="1" customHeight="1" x14ac:dyDescent="0.2">
      <c r="B114" s="76" t="s">
        <v>65</v>
      </c>
      <c r="C114" s="76" t="s">
        <v>223</v>
      </c>
      <c r="F114" s="76">
        <v>0.23</v>
      </c>
      <c r="G114" s="76" t="s">
        <v>224</v>
      </c>
      <c r="H114" s="195">
        <f>H113*F114</f>
        <v>4618.8600000000006</v>
      </c>
      <c r="I114" s="195">
        <f>I113*F114</f>
        <v>0</v>
      </c>
    </row>
    <row r="115" spans="2:9" ht="12.6" hidden="1" customHeight="1" x14ac:dyDescent="0.2">
      <c r="B115" s="210" t="s">
        <v>65</v>
      </c>
      <c r="C115" s="106" t="s">
        <v>225</v>
      </c>
      <c r="D115" s="106"/>
      <c r="E115" s="106"/>
      <c r="G115" s="103"/>
      <c r="H115" s="202">
        <v>230</v>
      </c>
      <c r="I115" s="211">
        <v>0</v>
      </c>
    </row>
    <row r="116" spans="2:9" ht="12.6" hidden="1" customHeight="1" x14ac:dyDescent="0.2">
      <c r="B116" s="210"/>
      <c r="C116" s="106"/>
      <c r="D116" s="106"/>
      <c r="E116" s="106"/>
      <c r="G116" s="103"/>
      <c r="H116" s="202"/>
      <c r="I116" s="211"/>
    </row>
    <row r="117" spans="2:9" hidden="1" x14ac:dyDescent="0.2">
      <c r="B117" s="212" t="s">
        <v>71</v>
      </c>
      <c r="C117" s="136" t="s">
        <v>226</v>
      </c>
      <c r="D117" s="136"/>
      <c r="E117" s="136"/>
      <c r="F117" s="109"/>
      <c r="G117" s="110"/>
      <c r="H117" s="213">
        <f>H113+H114+H115</f>
        <v>24930.86</v>
      </c>
      <c r="I117" s="214">
        <f>I113+I114+I115</f>
        <v>0</v>
      </c>
    </row>
    <row r="118" spans="2:9" hidden="1" x14ac:dyDescent="0.2">
      <c r="B118" s="139" t="s">
        <v>86</v>
      </c>
      <c r="C118" s="120" t="s">
        <v>160</v>
      </c>
      <c r="D118" s="120"/>
      <c r="E118" s="120"/>
      <c r="F118" s="121"/>
      <c r="G118" s="122"/>
      <c r="H118" s="215">
        <v>2</v>
      </c>
      <c r="I118" s="216">
        <v>0</v>
      </c>
    </row>
    <row r="119" spans="2:9" hidden="1" x14ac:dyDescent="0.2">
      <c r="B119" s="139" t="s">
        <v>71</v>
      </c>
      <c r="C119" s="120" t="s">
        <v>227</v>
      </c>
      <c r="D119" s="120"/>
      <c r="E119" s="120"/>
      <c r="F119" s="121"/>
      <c r="G119" s="122"/>
      <c r="H119" s="217">
        <f>H118*H117</f>
        <v>49861.72</v>
      </c>
      <c r="I119" s="141">
        <f>I118*I117</f>
        <v>0</v>
      </c>
    </row>
    <row r="120" spans="2:9" hidden="1" x14ac:dyDescent="0.2">
      <c r="B120" s="139"/>
      <c r="C120" s="120"/>
      <c r="D120" s="120"/>
      <c r="E120" s="120"/>
      <c r="F120" s="121"/>
      <c r="G120" s="122"/>
      <c r="H120" s="140"/>
      <c r="I120" s="141"/>
    </row>
    <row r="121" spans="2:9" hidden="1" x14ac:dyDescent="0.2">
      <c r="B121" s="139"/>
      <c r="C121" s="120"/>
      <c r="D121" s="120"/>
      <c r="E121" s="120"/>
      <c r="F121" s="121"/>
      <c r="G121" s="122"/>
      <c r="H121" s="140"/>
      <c r="I121" s="141"/>
    </row>
    <row r="122" spans="2:9" hidden="1" x14ac:dyDescent="0.2">
      <c r="G122" s="103"/>
      <c r="H122" s="104"/>
      <c r="I122" s="104"/>
    </row>
    <row r="123" spans="2:9" ht="15" hidden="1" x14ac:dyDescent="0.25">
      <c r="B123" s="108" t="s">
        <v>171</v>
      </c>
      <c r="C123" s="109"/>
      <c r="D123" s="109"/>
      <c r="E123" s="109"/>
      <c r="F123" s="218" t="s">
        <v>62</v>
      </c>
      <c r="G123" s="172" t="s">
        <v>63</v>
      </c>
      <c r="H123" s="111" t="s">
        <v>62</v>
      </c>
      <c r="I123" s="187" t="s">
        <v>63</v>
      </c>
    </row>
    <row r="124" spans="2:9" hidden="1" x14ac:dyDescent="0.2">
      <c r="B124" s="106" t="s">
        <v>228</v>
      </c>
      <c r="C124" s="106"/>
      <c r="D124" s="106"/>
      <c r="E124" s="106"/>
      <c r="F124" s="219">
        <v>1350</v>
      </c>
      <c r="G124" s="220">
        <v>1480</v>
      </c>
      <c r="H124" s="129">
        <f>12*1350</f>
        <v>16200</v>
      </c>
      <c r="I124" s="221">
        <f>12*G124</f>
        <v>17760</v>
      </c>
    </row>
    <row r="125" spans="2:9" hidden="1" x14ac:dyDescent="0.2">
      <c r="B125" s="210" t="s">
        <v>65</v>
      </c>
      <c r="C125" s="106" t="s">
        <v>229</v>
      </c>
      <c r="D125" s="106"/>
      <c r="E125" s="106"/>
      <c r="F125" s="219">
        <v>1.5</v>
      </c>
      <c r="G125" s="222">
        <v>1.25</v>
      </c>
      <c r="H125" s="129">
        <f>H124/12*F125</f>
        <v>2025</v>
      </c>
      <c r="I125" s="221">
        <f>I124/12*G125</f>
        <v>1850</v>
      </c>
    </row>
    <row r="126" spans="2:9" hidden="1" x14ac:dyDescent="0.2">
      <c r="B126" s="210" t="s">
        <v>65</v>
      </c>
      <c r="C126" s="106" t="s">
        <v>230</v>
      </c>
      <c r="D126" s="106"/>
      <c r="E126" s="106"/>
      <c r="F126" s="219">
        <v>1</v>
      </c>
      <c r="G126" s="222">
        <v>0.5</v>
      </c>
      <c r="H126" s="129">
        <f>H124/12*F126</f>
        <v>1350</v>
      </c>
      <c r="I126" s="221">
        <f>I124/12*G126</f>
        <v>740</v>
      </c>
    </row>
    <row r="127" spans="2:9" hidden="1" x14ac:dyDescent="0.2">
      <c r="B127" s="210" t="s">
        <v>71</v>
      </c>
      <c r="C127" s="106" t="s">
        <v>231</v>
      </c>
      <c r="D127" s="106"/>
      <c r="E127" s="106"/>
      <c r="F127" s="219" t="s">
        <v>232</v>
      </c>
      <c r="G127" s="222">
        <f>12+G126+G125</f>
        <v>13.75</v>
      </c>
      <c r="H127" s="202">
        <f>H124+H125+H126</f>
        <v>19575</v>
      </c>
      <c r="I127" s="211">
        <f>I124+I125+I126</f>
        <v>20350</v>
      </c>
    </row>
    <row r="128" spans="2:9" hidden="1" x14ac:dyDescent="0.2">
      <c r="B128" s="210" t="s">
        <v>65</v>
      </c>
      <c r="C128" s="106" t="s">
        <v>233</v>
      </c>
      <c r="D128" s="106"/>
      <c r="E128" s="223">
        <v>0.23</v>
      </c>
      <c r="F128" s="224" t="s">
        <v>234</v>
      </c>
      <c r="G128" s="225">
        <f>E128</f>
        <v>0.23</v>
      </c>
      <c r="H128" s="202">
        <f>H127*E128</f>
        <v>4502.25</v>
      </c>
      <c r="I128" s="211">
        <f>I127*G128</f>
        <v>4680.5</v>
      </c>
    </row>
    <row r="129" spans="2:9" hidden="1" x14ac:dyDescent="0.2">
      <c r="B129" s="210"/>
      <c r="C129" s="106"/>
      <c r="D129" s="106"/>
      <c r="E129" s="106"/>
      <c r="F129" s="224"/>
      <c r="G129" s="226"/>
      <c r="H129" s="202"/>
      <c r="I129" s="211"/>
    </row>
    <row r="130" spans="2:9" hidden="1" x14ac:dyDescent="0.2">
      <c r="B130" s="212" t="s">
        <v>71</v>
      </c>
      <c r="C130" s="136" t="s">
        <v>235</v>
      </c>
      <c r="D130" s="136"/>
      <c r="E130" s="136"/>
      <c r="F130" s="227"/>
      <c r="G130" s="228"/>
      <c r="H130" s="213">
        <f>H127+H128</f>
        <v>24077.25</v>
      </c>
      <c r="I130" s="214">
        <f>I127+I128</f>
        <v>25030.5</v>
      </c>
    </row>
    <row r="131" spans="2:9" hidden="1" x14ac:dyDescent="0.2">
      <c r="B131" s="139" t="s">
        <v>86</v>
      </c>
      <c r="C131" s="120" t="s">
        <v>160</v>
      </c>
      <c r="D131" s="120"/>
      <c r="E131" s="120"/>
      <c r="F131" s="121"/>
      <c r="G131" s="122"/>
      <c r="H131" s="215">
        <v>1</v>
      </c>
      <c r="I131" s="216">
        <v>0</v>
      </c>
    </row>
    <row r="132" spans="2:9" hidden="1" x14ac:dyDescent="0.2">
      <c r="B132" s="139" t="s">
        <v>71</v>
      </c>
      <c r="C132" s="120" t="s">
        <v>236</v>
      </c>
      <c r="D132" s="120"/>
      <c r="E132" s="120"/>
      <c r="F132" s="121"/>
      <c r="G132" s="122"/>
      <c r="H132" s="217">
        <f>H131*H130</f>
        <v>24077.25</v>
      </c>
      <c r="I132" s="141">
        <f>I131*I130</f>
        <v>0</v>
      </c>
    </row>
    <row r="133" spans="2:9" hidden="1" x14ac:dyDescent="0.2">
      <c r="G133" s="103"/>
      <c r="H133" s="104"/>
      <c r="I133" s="104"/>
    </row>
    <row r="134" spans="2:9" ht="15" hidden="1" x14ac:dyDescent="0.25">
      <c r="B134" s="108" t="s">
        <v>175</v>
      </c>
      <c r="C134" s="109"/>
      <c r="D134" s="109"/>
      <c r="E134" s="109"/>
      <c r="F134" s="109"/>
      <c r="G134" s="110"/>
      <c r="H134" s="111" t="s">
        <v>62</v>
      </c>
      <c r="I134" s="187" t="s">
        <v>63</v>
      </c>
    </row>
    <row r="135" spans="2:9" hidden="1" x14ac:dyDescent="0.2">
      <c r="B135" s="106" t="s">
        <v>176</v>
      </c>
      <c r="C135" s="106"/>
      <c r="D135" s="106"/>
      <c r="E135" s="106"/>
      <c r="F135" s="106"/>
      <c r="G135" s="107"/>
      <c r="H135" s="202">
        <v>9600</v>
      </c>
      <c r="I135" s="229">
        <v>0</v>
      </c>
    </row>
    <row r="136" spans="2:9" hidden="1" x14ac:dyDescent="0.2">
      <c r="B136" s="106" t="s">
        <v>177</v>
      </c>
      <c r="C136" s="106"/>
      <c r="D136" s="106"/>
      <c r="E136" s="106"/>
      <c r="F136" s="106"/>
      <c r="G136" s="107"/>
      <c r="H136" s="202">
        <v>3200</v>
      </c>
      <c r="I136" s="211">
        <v>0</v>
      </c>
    </row>
    <row r="137" spans="2:9" hidden="1" x14ac:dyDescent="0.2">
      <c r="B137" s="106" t="s">
        <v>178</v>
      </c>
      <c r="C137" s="106"/>
      <c r="D137" s="106"/>
      <c r="E137" s="106"/>
      <c r="F137" s="106"/>
      <c r="G137" s="107"/>
      <c r="H137" s="202">
        <v>2400</v>
      </c>
      <c r="I137" s="211">
        <v>0</v>
      </c>
    </row>
    <row r="138" spans="2:9" hidden="1" x14ac:dyDescent="0.2">
      <c r="B138" s="106" t="s">
        <v>179</v>
      </c>
      <c r="C138" s="106"/>
      <c r="D138" s="106"/>
      <c r="E138" s="106"/>
      <c r="F138" s="106"/>
      <c r="G138" s="107"/>
      <c r="H138" s="202">
        <v>7500</v>
      </c>
      <c r="I138" s="211">
        <v>0</v>
      </c>
    </row>
    <row r="139" spans="2:9" hidden="1" x14ac:dyDescent="0.2">
      <c r="B139" s="106" t="s">
        <v>180</v>
      </c>
      <c r="C139" s="106"/>
      <c r="D139" s="106"/>
      <c r="E139" s="106"/>
      <c r="F139" s="106"/>
      <c r="G139" s="107"/>
      <c r="H139" s="202">
        <v>5500</v>
      </c>
      <c r="I139" s="211">
        <v>0</v>
      </c>
    </row>
    <row r="140" spans="2:9" hidden="1" x14ac:dyDescent="0.2">
      <c r="B140" s="106" t="s">
        <v>181</v>
      </c>
      <c r="C140" s="106"/>
      <c r="D140" s="106"/>
      <c r="E140" s="106"/>
      <c r="F140" s="106"/>
      <c r="G140" s="107"/>
      <c r="H140" s="202">
        <v>3000</v>
      </c>
      <c r="I140" s="211">
        <v>0</v>
      </c>
    </row>
    <row r="141" spans="2:9" hidden="1" x14ac:dyDescent="0.2">
      <c r="B141" s="106" t="s">
        <v>182</v>
      </c>
      <c r="C141" s="106"/>
      <c r="D141" s="106"/>
      <c r="E141" s="106"/>
      <c r="F141" s="106"/>
      <c r="G141" s="107"/>
      <c r="H141" s="202">
        <v>4200</v>
      </c>
      <c r="I141" s="211">
        <v>0</v>
      </c>
    </row>
    <row r="142" spans="2:9" hidden="1" x14ac:dyDescent="0.2">
      <c r="B142" s="106" t="s">
        <v>183</v>
      </c>
      <c r="C142" s="106"/>
      <c r="D142" s="106"/>
      <c r="E142" s="106"/>
      <c r="F142" s="106"/>
      <c r="G142" s="107"/>
      <c r="H142" s="202">
        <v>3500</v>
      </c>
      <c r="I142" s="211">
        <v>0</v>
      </c>
    </row>
    <row r="143" spans="2:9" hidden="1" x14ac:dyDescent="0.2">
      <c r="B143" s="106" t="s">
        <v>184</v>
      </c>
      <c r="C143" s="106"/>
      <c r="D143" s="106"/>
      <c r="E143" s="106"/>
      <c r="F143" s="106"/>
      <c r="G143" s="107"/>
      <c r="H143" s="202">
        <v>3100</v>
      </c>
      <c r="I143" s="211">
        <v>0</v>
      </c>
    </row>
    <row r="144" spans="2:9" hidden="1" x14ac:dyDescent="0.2">
      <c r="B144" s="106"/>
      <c r="C144" s="106"/>
      <c r="D144" s="106"/>
      <c r="E144" s="106"/>
      <c r="F144" s="106"/>
      <c r="G144" s="107"/>
      <c r="H144" s="202"/>
      <c r="I144" s="211"/>
    </row>
    <row r="145" spans="2:9" hidden="1" x14ac:dyDescent="0.2">
      <c r="B145" s="136" t="s">
        <v>186</v>
      </c>
      <c r="C145" s="136"/>
      <c r="D145" s="136"/>
      <c r="E145" s="136"/>
      <c r="F145" s="136"/>
      <c r="G145" s="166"/>
      <c r="H145" s="213">
        <f>SUM(H135:H143)</f>
        <v>42000</v>
      </c>
      <c r="I145" s="214">
        <f>SUM(I135:I143)</f>
        <v>0</v>
      </c>
    </row>
    <row r="146" spans="2:9" hidden="1" x14ac:dyDescent="0.2">
      <c r="B146" s="106" t="s">
        <v>187</v>
      </c>
      <c r="C146" s="106"/>
      <c r="D146" s="106"/>
      <c r="E146" s="106"/>
      <c r="F146" s="106"/>
      <c r="G146" s="107"/>
      <c r="H146" s="104"/>
      <c r="I146" s="104"/>
    </row>
    <row r="147" spans="2:9" hidden="1" x14ac:dyDescent="0.2">
      <c r="B147" s="106" t="s">
        <v>188</v>
      </c>
      <c r="C147" s="106"/>
      <c r="D147" s="106"/>
      <c r="E147" s="106"/>
      <c r="F147" s="106"/>
      <c r="G147" s="107"/>
      <c r="H147" s="104"/>
      <c r="I147" s="104"/>
    </row>
    <row r="148" spans="2:9" hidden="1" x14ac:dyDescent="0.2">
      <c r="B148" s="106" t="s">
        <v>189</v>
      </c>
      <c r="C148" s="106"/>
      <c r="D148" s="106"/>
      <c r="E148" s="106"/>
      <c r="F148" s="106"/>
      <c r="G148" s="107"/>
      <c r="H148" s="104"/>
      <c r="I148" s="104"/>
    </row>
    <row r="149" spans="2:9" hidden="1" x14ac:dyDescent="0.2">
      <c r="G149" s="103"/>
      <c r="H149" s="104"/>
      <c r="I149" s="104"/>
    </row>
    <row r="150" spans="2:9" ht="15" hidden="1" x14ac:dyDescent="0.25">
      <c r="B150" s="168" t="s">
        <v>56</v>
      </c>
      <c r="G150" s="103"/>
      <c r="H150" s="104"/>
      <c r="I150" s="104"/>
    </row>
    <row r="151" spans="2:9" ht="15" hidden="1" x14ac:dyDescent="0.25">
      <c r="B151" s="168"/>
      <c r="G151" s="103"/>
      <c r="H151" s="111" t="s">
        <v>62</v>
      </c>
      <c r="I151" s="187" t="s">
        <v>63</v>
      </c>
    </row>
    <row r="152" spans="2:9" hidden="1" x14ac:dyDescent="0.2">
      <c r="B152" s="136" t="s">
        <v>190</v>
      </c>
      <c r="C152" s="136"/>
      <c r="D152" s="136"/>
      <c r="E152" s="136"/>
      <c r="F152" s="136"/>
      <c r="G152" s="166"/>
      <c r="H152" s="230">
        <v>150000</v>
      </c>
      <c r="I152" s="231"/>
    </row>
    <row r="153" spans="2:9" hidden="1" x14ac:dyDescent="0.2">
      <c r="B153" s="136" t="s">
        <v>191</v>
      </c>
      <c r="C153" s="136"/>
      <c r="D153" s="136"/>
      <c r="E153" s="136"/>
      <c r="F153" s="136"/>
      <c r="G153" s="166"/>
      <c r="H153" s="232">
        <v>7.0000000000000007E-2</v>
      </c>
      <c r="I153" s="233"/>
    </row>
    <row r="154" spans="2:9" ht="13.5" hidden="1" thickBot="1" x14ac:dyDescent="0.25">
      <c r="B154" s="106"/>
      <c r="C154" s="106"/>
      <c r="D154" s="106"/>
      <c r="E154" s="106"/>
      <c r="F154" s="106"/>
      <c r="G154" s="234" t="s">
        <v>237</v>
      </c>
      <c r="H154" s="191">
        <f>H153*H152</f>
        <v>10500.000000000002</v>
      </c>
      <c r="I154" s="235">
        <f>I153*I152</f>
        <v>0</v>
      </c>
    </row>
    <row r="155" spans="2:9" hidden="1" x14ac:dyDescent="0.2">
      <c r="B155" s="106"/>
      <c r="C155" s="106"/>
      <c r="D155" s="106"/>
      <c r="E155" s="106"/>
      <c r="F155" s="106"/>
      <c r="G155" s="107"/>
      <c r="H155" s="104"/>
      <c r="I155" s="104"/>
    </row>
    <row r="156" spans="2:9" ht="15" hidden="1" x14ac:dyDescent="0.25">
      <c r="B156" s="168" t="s">
        <v>97</v>
      </c>
      <c r="G156" s="103"/>
      <c r="H156" s="104"/>
      <c r="I156" s="104"/>
    </row>
    <row r="157" spans="2:9" hidden="1" x14ac:dyDescent="0.2">
      <c r="B157" s="106" t="s">
        <v>193</v>
      </c>
      <c r="C157" s="106"/>
      <c r="D157" s="106"/>
      <c r="E157" s="106"/>
      <c r="F157" s="106"/>
      <c r="G157" s="107"/>
      <c r="H157" s="104"/>
      <c r="I157" s="104"/>
    </row>
    <row r="158" spans="2:9" hidden="1" x14ac:dyDescent="0.2">
      <c r="B158" s="106"/>
      <c r="C158" s="106"/>
      <c r="D158" s="106"/>
      <c r="E158" s="106"/>
      <c r="F158" s="106"/>
      <c r="G158" s="107"/>
      <c r="H158" s="169" t="s">
        <v>62</v>
      </c>
      <c r="I158" s="186" t="s">
        <v>63</v>
      </c>
    </row>
    <row r="159" spans="2:9" hidden="1" x14ac:dyDescent="0.2">
      <c r="B159" s="180"/>
      <c r="C159" s="114" t="s">
        <v>195</v>
      </c>
      <c r="D159" s="114"/>
      <c r="E159" s="114" t="s">
        <v>238</v>
      </c>
      <c r="F159" s="114"/>
      <c r="G159" s="116"/>
      <c r="H159" s="236">
        <v>99000</v>
      </c>
      <c r="I159" s="231">
        <v>0</v>
      </c>
    </row>
    <row r="160" spans="2:9" hidden="1" x14ac:dyDescent="0.2">
      <c r="B160" s="237" t="s">
        <v>239</v>
      </c>
      <c r="C160" s="136"/>
      <c r="D160" s="136"/>
      <c r="E160" s="136"/>
      <c r="F160" s="136"/>
      <c r="G160" s="110"/>
      <c r="H160" s="238">
        <v>6.6</v>
      </c>
      <c r="I160" s="239">
        <v>5</v>
      </c>
    </row>
    <row r="161" spans="2:9" ht="13.5" hidden="1" thickBot="1" x14ac:dyDescent="0.25">
      <c r="G161" s="240" t="s">
        <v>237</v>
      </c>
      <c r="H161" s="241">
        <f>H159/H160</f>
        <v>15000</v>
      </c>
      <c r="I161" s="235">
        <f>I159/I160</f>
        <v>0</v>
      </c>
    </row>
    <row r="162" spans="2:9" hidden="1" x14ac:dyDescent="0.2">
      <c r="G162" s="103"/>
      <c r="H162" s="104"/>
      <c r="I162" s="104"/>
    </row>
    <row r="163" spans="2:9" ht="15" hidden="1" x14ac:dyDescent="0.25">
      <c r="B163" s="168" t="s">
        <v>197</v>
      </c>
      <c r="G163" s="103"/>
      <c r="H163" s="104"/>
      <c r="I163" s="104"/>
    </row>
    <row r="164" spans="2:9" hidden="1" x14ac:dyDescent="0.2">
      <c r="B164" s="106" t="s">
        <v>198</v>
      </c>
      <c r="C164" s="106"/>
      <c r="D164" s="106"/>
      <c r="E164" s="106"/>
      <c r="F164" s="106"/>
      <c r="G164" s="107"/>
      <c r="H164" s="104"/>
      <c r="I164" s="104"/>
    </row>
    <row r="165" spans="2:9" hidden="1" x14ac:dyDescent="0.2">
      <c r="B165" s="106" t="s">
        <v>199</v>
      </c>
      <c r="C165" s="106"/>
      <c r="D165" s="106"/>
      <c r="E165" s="106"/>
      <c r="F165" s="106"/>
      <c r="G165" s="107"/>
      <c r="H165" s="104"/>
      <c r="I165" s="104"/>
    </row>
    <row r="166" spans="2:9" hidden="1" x14ac:dyDescent="0.2">
      <c r="B166" s="106" t="s">
        <v>200</v>
      </c>
      <c r="C166" s="106"/>
      <c r="D166" s="106"/>
      <c r="E166" s="106" t="s">
        <v>201</v>
      </c>
      <c r="F166" s="106"/>
      <c r="G166" s="107"/>
      <c r="H166" s="104"/>
      <c r="I166" s="104"/>
    </row>
    <row r="167" spans="2:9" hidden="1" x14ac:dyDescent="0.2">
      <c r="B167" s="106"/>
      <c r="C167" s="106"/>
      <c r="D167" s="106"/>
      <c r="E167" s="106" t="s">
        <v>202</v>
      </c>
      <c r="F167" s="106"/>
      <c r="G167" s="107"/>
      <c r="H167" s="104"/>
      <c r="I167" s="104"/>
    </row>
    <row r="168" spans="2:9" hidden="1" x14ac:dyDescent="0.2">
      <c r="B168" s="106"/>
      <c r="C168" s="106"/>
      <c r="D168" s="106"/>
      <c r="E168" s="106" t="s">
        <v>203</v>
      </c>
      <c r="F168" s="106"/>
      <c r="G168" s="107"/>
      <c r="H168" s="104"/>
      <c r="I168" s="104"/>
    </row>
    <row r="169" spans="2:9" hidden="1" x14ac:dyDescent="0.2">
      <c r="B169" s="106"/>
      <c r="C169" s="106"/>
      <c r="D169" s="106"/>
      <c r="E169" s="106" t="s">
        <v>204</v>
      </c>
      <c r="F169" s="106"/>
      <c r="G169" s="107"/>
      <c r="H169" s="104"/>
      <c r="I169" s="104"/>
    </row>
    <row r="170" spans="2:9" hidden="1" x14ac:dyDescent="0.2">
      <c r="B170" s="106"/>
      <c r="C170" s="106"/>
      <c r="D170" s="106"/>
      <c r="E170" s="106"/>
      <c r="F170" s="106"/>
      <c r="G170" s="107"/>
      <c r="H170" s="104"/>
      <c r="I170" s="104"/>
    </row>
    <row r="171" spans="2:9" hidden="1" x14ac:dyDescent="0.2">
      <c r="B171" s="136"/>
      <c r="C171" s="242" t="s">
        <v>205</v>
      </c>
      <c r="D171" s="136"/>
      <c r="E171" s="136"/>
      <c r="F171" s="136"/>
      <c r="G171" s="166"/>
      <c r="H171" s="111" t="s">
        <v>62</v>
      </c>
      <c r="I171" s="187" t="s">
        <v>63</v>
      </c>
    </row>
    <row r="172" spans="2:9" hidden="1" x14ac:dyDescent="0.2">
      <c r="B172" s="120" t="s">
        <v>206</v>
      </c>
      <c r="C172" s="120"/>
      <c r="D172" s="120"/>
      <c r="E172" s="120"/>
      <c r="F172" s="120"/>
      <c r="G172" s="164"/>
      <c r="H172" s="169">
        <v>7000</v>
      </c>
      <c r="I172" s="229">
        <v>0</v>
      </c>
    </row>
    <row r="173" spans="2:9" hidden="1" x14ac:dyDescent="0.2">
      <c r="B173" s="120" t="s">
        <v>207</v>
      </c>
      <c r="C173" s="120"/>
      <c r="D173" s="120"/>
      <c r="E173" s="120"/>
      <c r="F173" s="120"/>
      <c r="G173" s="164"/>
      <c r="H173" s="169">
        <v>3000</v>
      </c>
      <c r="I173" s="211">
        <v>0</v>
      </c>
    </row>
    <row r="174" spans="2:9" hidden="1" x14ac:dyDescent="0.2">
      <c r="B174" s="120" t="s">
        <v>130</v>
      </c>
      <c r="C174" s="120"/>
      <c r="D174" s="120"/>
      <c r="E174" s="120"/>
      <c r="F174" s="120"/>
      <c r="G174" s="164"/>
      <c r="H174" s="169">
        <v>4000</v>
      </c>
      <c r="I174" s="211">
        <v>0</v>
      </c>
    </row>
    <row r="175" spans="2:9" hidden="1" x14ac:dyDescent="0.2">
      <c r="B175" s="120" t="s">
        <v>208</v>
      </c>
      <c r="C175" s="120"/>
      <c r="D175" s="120"/>
      <c r="E175" s="120"/>
      <c r="F175" s="120"/>
      <c r="G175" s="164"/>
      <c r="H175" s="169">
        <v>3000</v>
      </c>
      <c r="I175" s="211">
        <v>0</v>
      </c>
    </row>
    <row r="176" spans="2:9" hidden="1" x14ac:dyDescent="0.2">
      <c r="B176" s="120" t="s">
        <v>209</v>
      </c>
      <c r="C176" s="120"/>
      <c r="D176" s="120"/>
      <c r="E176" s="120"/>
      <c r="F176" s="120"/>
      <c r="G176" s="164"/>
      <c r="H176" s="169">
        <v>10000</v>
      </c>
      <c r="I176" s="211">
        <v>0</v>
      </c>
    </row>
    <row r="177" spans="2:9" hidden="1" x14ac:dyDescent="0.2">
      <c r="B177" s="120" t="s">
        <v>210</v>
      </c>
      <c r="C177" s="120"/>
      <c r="D177" s="120"/>
      <c r="E177" s="120"/>
      <c r="F177" s="120"/>
      <c r="G177" s="164"/>
      <c r="H177" s="169">
        <v>18000</v>
      </c>
      <c r="I177" s="211">
        <v>0</v>
      </c>
    </row>
    <row r="178" spans="2:9" hidden="1" x14ac:dyDescent="0.2">
      <c r="B178" s="120" t="s">
        <v>211</v>
      </c>
      <c r="C178" s="120"/>
      <c r="D178" s="120"/>
      <c r="E178" s="120"/>
      <c r="F178" s="120"/>
      <c r="G178" s="164"/>
      <c r="H178" s="169">
        <v>6000</v>
      </c>
      <c r="I178" s="211"/>
    </row>
    <row r="179" spans="2:9" hidden="1" x14ac:dyDescent="0.2">
      <c r="B179" s="136" t="s">
        <v>212</v>
      </c>
      <c r="C179" s="136"/>
      <c r="D179" s="136"/>
      <c r="E179" s="136"/>
      <c r="F179" s="136"/>
      <c r="G179" s="166"/>
      <c r="H179" s="111">
        <f>SUM(H172:H178)</f>
        <v>51000</v>
      </c>
      <c r="I179" s="243">
        <f>SUM(I172:I178)</f>
        <v>0</v>
      </c>
    </row>
    <row r="180" spans="2:9" hidden="1" x14ac:dyDescent="0.2">
      <c r="B180" s="106"/>
      <c r="C180" s="106"/>
      <c r="D180" s="106"/>
      <c r="E180" s="106"/>
      <c r="F180" s="106"/>
      <c r="G180" s="107"/>
      <c r="H180" s="104"/>
      <c r="I180" s="159"/>
    </row>
    <row r="181" spans="2:9" hidden="1" x14ac:dyDescent="0.2">
      <c r="B181" s="136"/>
      <c r="C181" s="136"/>
      <c r="D181" s="136"/>
      <c r="E181" s="136"/>
      <c r="F181" s="136"/>
      <c r="G181" s="166"/>
      <c r="H181" s="111" t="s">
        <v>62</v>
      </c>
      <c r="I181" s="187" t="s">
        <v>63</v>
      </c>
    </row>
    <row r="182" spans="2:9" hidden="1" x14ac:dyDescent="0.2">
      <c r="B182" s="106" t="s">
        <v>212</v>
      </c>
      <c r="C182" s="106"/>
      <c r="D182" s="106"/>
      <c r="E182" s="106"/>
      <c r="F182" s="106"/>
      <c r="G182" s="107"/>
      <c r="H182" s="244">
        <f>H179</f>
        <v>51000</v>
      </c>
      <c r="I182" s="211">
        <f>SUM(I172:I177)</f>
        <v>0</v>
      </c>
    </row>
    <row r="183" spans="2:9" hidden="1" x14ac:dyDescent="0.2">
      <c r="B183" s="210" t="s">
        <v>65</v>
      </c>
      <c r="C183" s="106" t="s">
        <v>213</v>
      </c>
      <c r="D183" s="106"/>
      <c r="E183" s="106"/>
      <c r="F183" s="106"/>
      <c r="G183" s="107"/>
      <c r="H183" s="244">
        <v>8000</v>
      </c>
      <c r="I183" s="211">
        <v>0</v>
      </c>
    </row>
    <row r="184" spans="2:9" hidden="1" x14ac:dyDescent="0.2">
      <c r="B184" s="210"/>
      <c r="C184" s="106"/>
      <c r="D184" s="106"/>
      <c r="E184" s="106"/>
      <c r="F184" s="106"/>
      <c r="G184" s="107"/>
      <c r="H184" s="244"/>
      <c r="I184" s="211"/>
    </row>
    <row r="185" spans="2:9" hidden="1" x14ac:dyDescent="0.2">
      <c r="B185" s="212" t="s">
        <v>71</v>
      </c>
      <c r="C185" s="136" t="s">
        <v>214</v>
      </c>
      <c r="D185" s="136"/>
      <c r="E185" s="136"/>
      <c r="F185" s="136"/>
      <c r="G185" s="166"/>
      <c r="H185" s="111">
        <f>SUM(H182:H184)</f>
        <v>59000</v>
      </c>
      <c r="I185" s="243">
        <f>SUM(I182:I183)</f>
        <v>0</v>
      </c>
    </row>
    <row r="186" spans="2:9" hidden="1" x14ac:dyDescent="0.2">
      <c r="B186" s="106"/>
      <c r="C186" s="106"/>
      <c r="D186" s="106"/>
      <c r="E186" s="106"/>
      <c r="F186" s="106"/>
      <c r="G186" s="107"/>
      <c r="H186" s="104"/>
      <c r="I186" s="104"/>
    </row>
    <row r="187" spans="2:9" hidden="1" x14ac:dyDescent="0.2">
      <c r="G187" s="103"/>
      <c r="H187" s="104"/>
      <c r="I187" s="104"/>
    </row>
    <row r="188" spans="2:9" ht="15" hidden="1" x14ac:dyDescent="0.25">
      <c r="B188" s="185" t="s">
        <v>215</v>
      </c>
      <c r="C188" s="121"/>
      <c r="D188" s="121"/>
      <c r="E188" s="121"/>
      <c r="F188" s="121"/>
      <c r="G188" s="122"/>
      <c r="H188" s="186"/>
      <c r="I188" s="186"/>
    </row>
    <row r="189" spans="2:9" hidden="1" x14ac:dyDescent="0.2">
      <c r="B189" s="136" t="s">
        <v>216</v>
      </c>
      <c r="C189" s="136"/>
      <c r="D189" s="136"/>
      <c r="E189" s="136"/>
      <c r="F189" s="136"/>
      <c r="G189" s="166"/>
      <c r="H189" s="111" t="s">
        <v>62</v>
      </c>
      <c r="I189" s="187" t="s">
        <v>63</v>
      </c>
    </row>
    <row r="190" spans="2:9" hidden="1" x14ac:dyDescent="0.2">
      <c r="B190" s="106" t="s">
        <v>155</v>
      </c>
      <c r="C190" s="106"/>
      <c r="D190" s="106"/>
      <c r="E190" s="106"/>
      <c r="F190" s="106"/>
      <c r="G190" s="107"/>
      <c r="H190" s="188">
        <f>H119+H132</f>
        <v>73938.97</v>
      </c>
      <c r="I190" s="245">
        <f>I119+I132</f>
        <v>0</v>
      </c>
    </row>
    <row r="191" spans="2:9" hidden="1" x14ac:dyDescent="0.2">
      <c r="B191" s="106" t="s">
        <v>175</v>
      </c>
      <c r="C191" s="106"/>
      <c r="D191" s="106"/>
      <c r="E191" s="106"/>
      <c r="F191" s="106"/>
      <c r="G191" s="107"/>
      <c r="H191" s="188">
        <f>H145</f>
        <v>42000</v>
      </c>
      <c r="I191" s="246">
        <f>I145</f>
        <v>0</v>
      </c>
    </row>
    <row r="192" spans="2:9" hidden="1" x14ac:dyDescent="0.2">
      <c r="B192" s="106" t="s">
        <v>56</v>
      </c>
      <c r="C192" s="106"/>
      <c r="D192" s="106"/>
      <c r="E192" s="106"/>
      <c r="F192" s="106"/>
      <c r="G192" s="107"/>
      <c r="H192" s="188">
        <f>H154</f>
        <v>10500.000000000002</v>
      </c>
      <c r="I192" s="246">
        <f>I154</f>
        <v>0</v>
      </c>
    </row>
    <row r="193" spans="2:10" hidden="1" x14ac:dyDescent="0.2">
      <c r="B193" s="106" t="s">
        <v>97</v>
      </c>
      <c r="C193" s="106"/>
      <c r="D193" s="106"/>
      <c r="E193" s="106"/>
      <c r="F193" s="106"/>
      <c r="G193" s="107"/>
      <c r="H193" s="188">
        <f>H161</f>
        <v>15000</v>
      </c>
      <c r="I193" s="246">
        <f>I161</f>
        <v>0</v>
      </c>
    </row>
    <row r="194" spans="2:10" hidden="1" x14ac:dyDescent="0.2">
      <c r="B194" s="106" t="s">
        <v>217</v>
      </c>
      <c r="C194" s="106"/>
      <c r="D194" s="106"/>
      <c r="E194" s="106"/>
      <c r="F194" s="106"/>
      <c r="G194" s="107"/>
      <c r="H194" s="188">
        <f>H185</f>
        <v>59000</v>
      </c>
      <c r="I194" s="246">
        <f>I185</f>
        <v>0</v>
      </c>
    </row>
    <row r="195" spans="2:10" hidden="1" x14ac:dyDescent="0.2">
      <c r="B195" s="106"/>
      <c r="C195" s="106"/>
      <c r="D195" s="106"/>
      <c r="E195" s="106"/>
      <c r="F195" s="106"/>
      <c r="G195" s="107"/>
      <c r="H195" s="188"/>
      <c r="I195" s="246"/>
    </row>
    <row r="196" spans="2:10" ht="13.5" hidden="1" thickBot="1" x14ac:dyDescent="0.25">
      <c r="B196" s="136" t="s">
        <v>218</v>
      </c>
      <c r="C196" s="136"/>
      <c r="D196" s="136"/>
      <c r="E196" s="136"/>
      <c r="F196" s="136"/>
      <c r="G196" s="166"/>
      <c r="H196" s="247">
        <f>SUM(H190:H195)</f>
        <v>200438.97</v>
      </c>
      <c r="I196" s="248">
        <f>SUM(I190:I195)</f>
        <v>0</v>
      </c>
    </row>
    <row r="197" spans="2:10" hidden="1" x14ac:dyDescent="0.2"/>
    <row r="198" spans="2:10" hidden="1" x14ac:dyDescent="0.2">
      <c r="B198" s="76" t="s">
        <v>240</v>
      </c>
    </row>
    <row r="199" spans="2:10" x14ac:dyDescent="0.2">
      <c r="B199" s="109"/>
      <c r="C199" s="109"/>
      <c r="D199" s="109"/>
      <c r="E199" s="109"/>
      <c r="F199" s="109"/>
      <c r="G199" s="109"/>
      <c r="H199" s="197" t="s">
        <v>62</v>
      </c>
      <c r="I199" s="249" t="s">
        <v>63</v>
      </c>
    </row>
    <row r="200" spans="2:10" x14ac:dyDescent="0.2">
      <c r="B200" s="198" t="s">
        <v>241</v>
      </c>
      <c r="E200" s="199"/>
      <c r="G200" s="200">
        <f>H98</f>
        <v>239085.57</v>
      </c>
      <c r="H200" s="202">
        <f>G200/G201</f>
        <v>508692.70212765964</v>
      </c>
      <c r="I200" s="189">
        <f>I98</f>
        <v>0</v>
      </c>
      <c r="J200" s="203"/>
    </row>
    <row r="201" spans="2:10" x14ac:dyDescent="0.2">
      <c r="B201" s="109" t="s">
        <v>242</v>
      </c>
      <c r="C201" s="109"/>
      <c r="D201" s="109"/>
      <c r="E201" s="109"/>
      <c r="F201" s="109"/>
      <c r="G201" s="204">
        <v>0.47</v>
      </c>
      <c r="H201" s="205"/>
      <c r="I201" s="250">
        <v>0.4</v>
      </c>
    </row>
    <row r="202" spans="2:10" ht="13.5" thickBot="1" x14ac:dyDescent="0.25">
      <c r="H202" s="201" t="s">
        <v>237</v>
      </c>
      <c r="I202" s="251">
        <f>IF(I201=0,"",IF(I201="","",I200/I201))</f>
        <v>0</v>
      </c>
    </row>
    <row r="204" spans="2:10" x14ac:dyDescent="0.2">
      <c r="B204" s="76" t="s">
        <v>243</v>
      </c>
    </row>
    <row r="205" spans="2:10" x14ac:dyDescent="0.2">
      <c r="B205" s="76" t="s">
        <v>244</v>
      </c>
    </row>
    <row r="206" spans="2:10" x14ac:dyDescent="0.2">
      <c r="B206" s="76" t="s">
        <v>245</v>
      </c>
    </row>
  </sheetData>
  <sheetProtection algorithmName="SHA-512" hashValue="5L0wQE7l95u7Fyi5NZVqTzi7HP9SVQCWdIvPjU+v871kYZnjrlnqMSw/Cxpk/d/vsNQmCbcSDwTpUbcsIAYgCA==" saltValue="VTR0so0jzpGhGN4H/Usbug==" spinCount="100000" sheet="1" objects="1" scenarios="1" formatCells="0" formatColumns="0" formatRows="0" selectLockedCells="1"/>
  <mergeCells count="1">
    <mergeCell ref="B101:I101"/>
  </mergeCells>
  <phoneticPr fontId="0" type="noConversion"/>
  <printOptions horizontalCentered="1"/>
  <pageMargins left="0.78740157480314965" right="0.78740157480314965" top="1.1417322834645669" bottom="0.98425196850393704" header="0.51181102362204722" footer="0.51181102362204722"/>
  <pageSetup paperSize="9" scale="70" orientation="portrait" cellComments="atEnd" horizontalDpi="4294967292" r:id="rId1"/>
  <headerFooter alignWithMargins="0">
    <oddFooter>&amp;C&amp;"Arial,Standard"&amp;14&amp;D</oddFooter>
  </headerFooter>
  <rowBreaks count="1" manualBreakCount="1">
    <brk id="6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P164"/>
  <sheetViews>
    <sheetView topLeftCell="B2" zoomScale="85" workbookViewId="0">
      <pane xSplit="3" ySplit="13" topLeftCell="E15" activePane="bottomRight" state="frozen"/>
      <selection activeCell="D5" sqref="D5"/>
      <selection pane="topRight" activeCell="D5" sqref="D5"/>
      <selection pane="bottomLeft" activeCell="D5" sqref="D5"/>
      <selection pane="bottomRight" activeCell="J62" sqref="J62"/>
    </sheetView>
  </sheetViews>
  <sheetFormatPr baseColWidth="10" defaultColWidth="11.5703125" defaultRowHeight="12.75" x14ac:dyDescent="0.2"/>
  <cols>
    <col min="1" max="1" width="3" style="76" customWidth="1"/>
    <col min="2" max="4" width="16.7109375" style="76" customWidth="1"/>
    <col min="5" max="16" width="20.7109375" style="76" customWidth="1"/>
    <col min="17" max="16384" width="11.5703125" style="76"/>
  </cols>
  <sheetData>
    <row r="2" spans="2:16" ht="18" x14ac:dyDescent="0.25">
      <c r="B2" s="71" t="s">
        <v>98</v>
      </c>
      <c r="C2" s="72"/>
      <c r="D2" s="73"/>
      <c r="E2" s="74"/>
      <c r="F2" s="75" t="s">
        <v>99</v>
      </c>
      <c r="G2" s="74"/>
      <c r="H2" s="74"/>
      <c r="I2" s="74"/>
      <c r="J2" s="74"/>
      <c r="K2" s="74"/>
      <c r="L2" s="74"/>
      <c r="M2" s="74"/>
      <c r="N2" s="74"/>
      <c r="O2" s="74"/>
      <c r="P2" s="74"/>
    </row>
    <row r="3" spans="2:16" ht="15" x14ac:dyDescent="0.2">
      <c r="B3" s="77" t="s">
        <v>100</v>
      </c>
      <c r="C3" s="78"/>
      <c r="D3" s="74"/>
      <c r="E3" s="74"/>
      <c r="F3" s="74"/>
      <c r="G3" s="74"/>
      <c r="H3" s="74"/>
      <c r="I3" s="74"/>
      <c r="J3" s="74"/>
      <c r="K3" s="74"/>
      <c r="L3" s="74"/>
      <c r="M3" s="74"/>
      <c r="N3" s="74"/>
      <c r="O3" s="74"/>
      <c r="P3" s="74"/>
    </row>
    <row r="4" spans="2:16" ht="15" x14ac:dyDescent="0.2">
      <c r="B4" s="79">
        <f ca="1">TODAY()</f>
        <v>42393</v>
      </c>
      <c r="C4" s="78"/>
      <c r="D4" s="80"/>
      <c r="E4" s="81">
        <v>1</v>
      </c>
      <c r="F4" s="81">
        <v>2</v>
      </c>
      <c r="G4" s="81">
        <v>3</v>
      </c>
      <c r="H4" s="81">
        <v>4</v>
      </c>
      <c r="I4" s="81">
        <v>5</v>
      </c>
      <c r="J4" s="81">
        <v>6</v>
      </c>
      <c r="K4" s="81">
        <v>7</v>
      </c>
      <c r="L4" s="81">
        <v>8</v>
      </c>
      <c r="M4" s="81">
        <v>9</v>
      </c>
      <c r="N4" s="81">
        <v>10</v>
      </c>
      <c r="O4" s="81">
        <v>11</v>
      </c>
      <c r="P4" s="81">
        <v>12</v>
      </c>
    </row>
    <row r="5" spans="2:16" x14ac:dyDescent="0.2">
      <c r="B5" s="78"/>
      <c r="C5" s="78"/>
      <c r="D5" s="82" t="s">
        <v>101</v>
      </c>
      <c r="E5" s="82" t="s">
        <v>102</v>
      </c>
      <c r="F5" s="82" t="s">
        <v>102</v>
      </c>
      <c r="G5" s="82" t="s">
        <v>102</v>
      </c>
      <c r="H5" s="82" t="s">
        <v>102</v>
      </c>
      <c r="I5" s="82" t="s">
        <v>102</v>
      </c>
      <c r="J5" s="82" t="s">
        <v>102</v>
      </c>
      <c r="K5" s="82" t="s">
        <v>102</v>
      </c>
      <c r="L5" s="82" t="s">
        <v>102</v>
      </c>
      <c r="M5" s="82" t="s">
        <v>102</v>
      </c>
      <c r="N5" s="82" t="s">
        <v>102</v>
      </c>
      <c r="O5" s="82" t="s">
        <v>102</v>
      </c>
      <c r="P5" s="82" t="s">
        <v>102</v>
      </c>
    </row>
    <row r="6" spans="2:16" ht="15" x14ac:dyDescent="0.2">
      <c r="B6" s="83" t="s">
        <v>103</v>
      </c>
      <c r="C6" s="83"/>
      <c r="D6" s="84">
        <f ca="1">TODAY()</f>
        <v>42393</v>
      </c>
      <c r="E6" s="85">
        <f ca="1">EOMONTH($D6,0)</f>
        <v>42400</v>
      </c>
      <c r="F6" s="85">
        <f t="shared" ref="F6:P6" ca="1" si="0">EOMONTH($D6,F4-1)</f>
        <v>42429</v>
      </c>
      <c r="G6" s="85">
        <f t="shared" ca="1" si="0"/>
        <v>42460</v>
      </c>
      <c r="H6" s="85">
        <f t="shared" ca="1" si="0"/>
        <v>42490</v>
      </c>
      <c r="I6" s="85">
        <f t="shared" ca="1" si="0"/>
        <v>42521</v>
      </c>
      <c r="J6" s="85">
        <f t="shared" ca="1" si="0"/>
        <v>42551</v>
      </c>
      <c r="K6" s="85">
        <f t="shared" ca="1" si="0"/>
        <v>42582</v>
      </c>
      <c r="L6" s="85">
        <f t="shared" ca="1" si="0"/>
        <v>42613</v>
      </c>
      <c r="M6" s="85">
        <f t="shared" ca="1" si="0"/>
        <v>42643</v>
      </c>
      <c r="N6" s="85">
        <f t="shared" ca="1" si="0"/>
        <v>42674</v>
      </c>
      <c r="O6" s="85">
        <f t="shared" ca="1" si="0"/>
        <v>42704</v>
      </c>
      <c r="P6" s="85">
        <f t="shared" ca="1" si="0"/>
        <v>42735</v>
      </c>
    </row>
    <row r="7" spans="2:16" ht="15" x14ac:dyDescent="0.2">
      <c r="B7" s="86" t="s">
        <v>104</v>
      </c>
      <c r="C7" s="87"/>
      <c r="D7" s="347">
        <f>D8+D9+D10+D11-D12</f>
        <v>0</v>
      </c>
      <c r="E7" s="347">
        <f t="shared" ref="E7:P7" si="1">D7+E14-E30</f>
        <v>0</v>
      </c>
      <c r="F7" s="347">
        <f t="shared" si="1"/>
        <v>0</v>
      </c>
      <c r="G7" s="347">
        <f t="shared" si="1"/>
        <v>0</v>
      </c>
      <c r="H7" s="347">
        <f t="shared" si="1"/>
        <v>0</v>
      </c>
      <c r="I7" s="347">
        <f t="shared" si="1"/>
        <v>0</v>
      </c>
      <c r="J7" s="347">
        <f t="shared" si="1"/>
        <v>0</v>
      </c>
      <c r="K7" s="347">
        <f t="shared" si="1"/>
        <v>0</v>
      </c>
      <c r="L7" s="347">
        <f t="shared" si="1"/>
        <v>0</v>
      </c>
      <c r="M7" s="347">
        <f t="shared" si="1"/>
        <v>0</v>
      </c>
      <c r="N7" s="347">
        <f t="shared" si="1"/>
        <v>0</v>
      </c>
      <c r="O7" s="347">
        <f t="shared" si="1"/>
        <v>0</v>
      </c>
      <c r="P7" s="347">
        <f t="shared" si="1"/>
        <v>0</v>
      </c>
    </row>
    <row r="8" spans="2:16" ht="15" x14ac:dyDescent="0.2">
      <c r="B8" s="89" t="s">
        <v>105</v>
      </c>
      <c r="C8" s="90"/>
      <c r="D8" s="348">
        <v>0</v>
      </c>
      <c r="E8" s="348">
        <f t="shared" ref="E8:P8" si="2">D8+E15-E40</f>
        <v>0</v>
      </c>
      <c r="F8" s="348">
        <f t="shared" si="2"/>
        <v>0</v>
      </c>
      <c r="G8" s="348">
        <f t="shared" si="2"/>
        <v>0</v>
      </c>
      <c r="H8" s="348">
        <f t="shared" si="2"/>
        <v>0</v>
      </c>
      <c r="I8" s="348">
        <f t="shared" si="2"/>
        <v>0</v>
      </c>
      <c r="J8" s="348">
        <f t="shared" si="2"/>
        <v>0</v>
      </c>
      <c r="K8" s="348">
        <f t="shared" si="2"/>
        <v>0</v>
      </c>
      <c r="L8" s="348">
        <f t="shared" si="2"/>
        <v>0</v>
      </c>
      <c r="M8" s="348">
        <f t="shared" si="2"/>
        <v>0</v>
      </c>
      <c r="N8" s="348">
        <f t="shared" si="2"/>
        <v>0</v>
      </c>
      <c r="O8" s="348">
        <f t="shared" si="2"/>
        <v>0</v>
      </c>
      <c r="P8" s="348">
        <f t="shared" si="2"/>
        <v>0</v>
      </c>
    </row>
    <row r="9" spans="2:16" ht="15" x14ac:dyDescent="0.2">
      <c r="B9" s="89" t="s">
        <v>106</v>
      </c>
      <c r="C9" s="90"/>
      <c r="D9" s="348">
        <v>0</v>
      </c>
      <c r="E9" s="349"/>
      <c r="F9" s="349"/>
      <c r="G9" s="349"/>
      <c r="H9" s="349"/>
      <c r="I9" s="349"/>
      <c r="J9" s="349"/>
      <c r="K9" s="349"/>
      <c r="L9" s="349"/>
      <c r="M9" s="349"/>
      <c r="N9" s="349"/>
      <c r="O9" s="349"/>
      <c r="P9" s="349"/>
    </row>
    <row r="10" spans="2:16" ht="15" x14ac:dyDescent="0.2">
      <c r="B10" s="89" t="s">
        <v>107</v>
      </c>
      <c r="C10" s="90"/>
      <c r="D10" s="348">
        <v>0</v>
      </c>
      <c r="E10" s="349"/>
      <c r="F10" s="349"/>
      <c r="G10" s="349"/>
      <c r="H10" s="349"/>
      <c r="I10" s="349"/>
      <c r="J10" s="349"/>
      <c r="K10" s="349"/>
      <c r="L10" s="349"/>
      <c r="M10" s="349"/>
      <c r="N10" s="349"/>
      <c r="O10" s="349"/>
      <c r="P10" s="349"/>
    </row>
    <row r="11" spans="2:16" ht="15" x14ac:dyDescent="0.2">
      <c r="B11" s="89" t="s">
        <v>108</v>
      </c>
      <c r="C11" s="90"/>
      <c r="D11" s="348">
        <v>0</v>
      </c>
      <c r="E11" s="348">
        <f t="shared" ref="E11:P11" si="3">D11-E62+E20</f>
        <v>0</v>
      </c>
      <c r="F11" s="348">
        <f t="shared" si="3"/>
        <v>0</v>
      </c>
      <c r="G11" s="348">
        <f t="shared" si="3"/>
        <v>0</v>
      </c>
      <c r="H11" s="348">
        <f t="shared" si="3"/>
        <v>0</v>
      </c>
      <c r="I11" s="348">
        <f t="shared" si="3"/>
        <v>0</v>
      </c>
      <c r="J11" s="348">
        <f t="shared" si="3"/>
        <v>0</v>
      </c>
      <c r="K11" s="348">
        <f t="shared" si="3"/>
        <v>0</v>
      </c>
      <c r="L11" s="348">
        <f t="shared" si="3"/>
        <v>0</v>
      </c>
      <c r="M11" s="348">
        <f t="shared" si="3"/>
        <v>0</v>
      </c>
      <c r="N11" s="348">
        <f t="shared" si="3"/>
        <v>0</v>
      </c>
      <c r="O11" s="348">
        <f t="shared" si="3"/>
        <v>0</v>
      </c>
      <c r="P11" s="348">
        <f t="shared" si="3"/>
        <v>0</v>
      </c>
    </row>
    <row r="12" spans="2:16" ht="15" x14ac:dyDescent="0.2">
      <c r="B12" s="89" t="s">
        <v>109</v>
      </c>
      <c r="C12" s="90"/>
      <c r="D12" s="348">
        <v>0</v>
      </c>
      <c r="E12" s="349"/>
      <c r="F12" s="349"/>
      <c r="G12" s="349"/>
      <c r="H12" s="349"/>
      <c r="I12" s="349"/>
      <c r="J12" s="349"/>
      <c r="K12" s="349"/>
      <c r="L12" s="349"/>
      <c r="M12" s="349"/>
      <c r="N12" s="349"/>
      <c r="O12" s="349"/>
      <c r="P12" s="349"/>
    </row>
    <row r="13" spans="2:16" ht="15" x14ac:dyDescent="0.2">
      <c r="B13" s="93" t="s">
        <v>110</v>
      </c>
      <c r="C13" s="94"/>
      <c r="D13" s="350">
        <f t="shared" ref="D13:P13" si="4">D7-D8-D11</f>
        <v>0</v>
      </c>
      <c r="E13" s="350">
        <f t="shared" si="4"/>
        <v>0</v>
      </c>
      <c r="F13" s="350">
        <f t="shared" si="4"/>
        <v>0</v>
      </c>
      <c r="G13" s="350">
        <f t="shared" si="4"/>
        <v>0</v>
      </c>
      <c r="H13" s="350">
        <f t="shared" si="4"/>
        <v>0</v>
      </c>
      <c r="I13" s="350">
        <f t="shared" si="4"/>
        <v>0</v>
      </c>
      <c r="J13" s="350">
        <f t="shared" si="4"/>
        <v>0</v>
      </c>
      <c r="K13" s="350">
        <f t="shared" si="4"/>
        <v>0</v>
      </c>
      <c r="L13" s="350">
        <f t="shared" si="4"/>
        <v>0</v>
      </c>
      <c r="M13" s="350">
        <f t="shared" si="4"/>
        <v>0</v>
      </c>
      <c r="N13" s="350">
        <f t="shared" si="4"/>
        <v>0</v>
      </c>
      <c r="O13" s="350">
        <f t="shared" si="4"/>
        <v>0</v>
      </c>
      <c r="P13" s="350">
        <f t="shared" si="4"/>
        <v>0</v>
      </c>
    </row>
    <row r="14" spans="2:16" ht="15" x14ac:dyDescent="0.2">
      <c r="B14" s="86" t="s">
        <v>111</v>
      </c>
      <c r="C14" s="87"/>
      <c r="D14" s="96"/>
      <c r="E14" s="351">
        <f t="shared" ref="E14:P14" si="5">SUM(E15:E26)</f>
        <v>0</v>
      </c>
      <c r="F14" s="351">
        <f t="shared" si="5"/>
        <v>0</v>
      </c>
      <c r="G14" s="351">
        <f t="shared" si="5"/>
        <v>0</v>
      </c>
      <c r="H14" s="351">
        <f t="shared" si="5"/>
        <v>0</v>
      </c>
      <c r="I14" s="351">
        <f t="shared" si="5"/>
        <v>0</v>
      </c>
      <c r="J14" s="351">
        <f t="shared" si="5"/>
        <v>0</v>
      </c>
      <c r="K14" s="351">
        <f t="shared" si="5"/>
        <v>0</v>
      </c>
      <c r="L14" s="351">
        <f t="shared" si="5"/>
        <v>0</v>
      </c>
      <c r="M14" s="351">
        <f t="shared" si="5"/>
        <v>0</v>
      </c>
      <c r="N14" s="351">
        <f t="shared" si="5"/>
        <v>0</v>
      </c>
      <c r="O14" s="351">
        <f t="shared" si="5"/>
        <v>0</v>
      </c>
      <c r="P14" s="351">
        <f t="shared" si="5"/>
        <v>0</v>
      </c>
    </row>
    <row r="15" spans="2:16" ht="15" x14ac:dyDescent="0.2">
      <c r="B15" s="89" t="s">
        <v>91</v>
      </c>
      <c r="C15" s="90"/>
      <c r="D15" s="97"/>
      <c r="E15" s="352"/>
      <c r="F15" s="352"/>
      <c r="G15" s="352"/>
      <c r="H15" s="352"/>
      <c r="I15" s="352"/>
      <c r="J15" s="352"/>
      <c r="K15" s="352"/>
      <c r="L15" s="352"/>
      <c r="M15" s="352"/>
      <c r="N15" s="352"/>
      <c r="O15" s="352"/>
      <c r="P15" s="352"/>
    </row>
    <row r="16" spans="2:16" ht="15" x14ac:dyDescent="0.2">
      <c r="B16" s="89" t="s">
        <v>112</v>
      </c>
      <c r="C16" s="90"/>
      <c r="D16" s="97"/>
      <c r="E16" s="352"/>
      <c r="F16" s="352"/>
      <c r="G16" s="352"/>
      <c r="H16" s="352"/>
      <c r="I16" s="352"/>
      <c r="J16" s="352"/>
      <c r="K16" s="352"/>
      <c r="L16" s="352"/>
      <c r="M16" s="352"/>
      <c r="N16" s="352"/>
      <c r="O16" s="352"/>
      <c r="P16" s="352"/>
    </row>
    <row r="17" spans="2:16" ht="15" x14ac:dyDescent="0.2">
      <c r="B17" s="89" t="s">
        <v>113</v>
      </c>
      <c r="C17" s="90"/>
      <c r="D17" s="97"/>
      <c r="E17" s="352"/>
      <c r="F17" s="352"/>
      <c r="G17" s="352"/>
      <c r="H17" s="352"/>
      <c r="I17" s="352"/>
      <c r="J17" s="352"/>
      <c r="K17" s="352"/>
      <c r="L17" s="352"/>
      <c r="M17" s="352"/>
      <c r="N17" s="352"/>
      <c r="O17" s="352"/>
      <c r="P17" s="352"/>
    </row>
    <row r="18" spans="2:16" ht="15" x14ac:dyDescent="0.2">
      <c r="B18" s="89" t="s">
        <v>114</v>
      </c>
      <c r="C18" s="90"/>
      <c r="D18" s="97"/>
      <c r="E18" s="352"/>
      <c r="F18" s="352"/>
      <c r="G18" s="352"/>
      <c r="H18" s="352"/>
      <c r="I18" s="352"/>
      <c r="J18" s="352"/>
      <c r="K18" s="352"/>
      <c r="L18" s="352"/>
      <c r="M18" s="352"/>
      <c r="N18" s="352"/>
      <c r="O18" s="352"/>
      <c r="P18" s="352"/>
    </row>
    <row r="19" spans="2:16" ht="15" x14ac:dyDescent="0.2">
      <c r="B19" s="89" t="s">
        <v>115</v>
      </c>
      <c r="C19" s="90"/>
      <c r="D19" s="97"/>
      <c r="E19" s="352"/>
      <c r="F19" s="352"/>
      <c r="G19" s="352"/>
      <c r="H19" s="352"/>
      <c r="I19" s="352"/>
      <c r="J19" s="352"/>
      <c r="K19" s="352"/>
      <c r="L19" s="352"/>
      <c r="M19" s="352"/>
      <c r="N19" s="352"/>
      <c r="O19" s="352"/>
      <c r="P19" s="352"/>
    </row>
    <row r="20" spans="2:16" ht="15" x14ac:dyDescent="0.2">
      <c r="B20" s="89" t="s">
        <v>116</v>
      </c>
      <c r="C20" s="90"/>
      <c r="D20" s="97"/>
      <c r="E20" s="352"/>
      <c r="F20" s="352"/>
      <c r="G20" s="352"/>
      <c r="H20" s="352"/>
      <c r="I20" s="352"/>
      <c r="J20" s="352"/>
      <c r="K20" s="352"/>
      <c r="L20" s="352"/>
      <c r="M20" s="352"/>
      <c r="N20" s="352"/>
      <c r="O20" s="352"/>
      <c r="P20" s="352"/>
    </row>
    <row r="21" spans="2:16" ht="15" x14ac:dyDescent="0.2">
      <c r="B21" s="89" t="s">
        <v>117</v>
      </c>
      <c r="C21" s="90"/>
      <c r="D21" s="97"/>
      <c r="E21" s="352"/>
      <c r="F21" s="352"/>
      <c r="G21" s="352"/>
      <c r="H21" s="352"/>
      <c r="I21" s="352"/>
      <c r="J21" s="352"/>
      <c r="K21" s="352"/>
      <c r="L21" s="352"/>
      <c r="M21" s="352"/>
      <c r="N21" s="352"/>
      <c r="O21" s="352"/>
      <c r="P21" s="352"/>
    </row>
    <row r="22" spans="2:16" ht="15" x14ac:dyDescent="0.2">
      <c r="B22" s="89" t="s">
        <v>118</v>
      </c>
      <c r="C22" s="90"/>
      <c r="D22" s="97"/>
      <c r="E22" s="352"/>
      <c r="F22" s="352"/>
      <c r="G22" s="352"/>
      <c r="H22" s="352"/>
      <c r="I22" s="352"/>
      <c r="J22" s="352"/>
      <c r="K22" s="352"/>
      <c r="L22" s="352"/>
      <c r="M22" s="352"/>
      <c r="N22" s="352"/>
      <c r="O22" s="352"/>
      <c r="P22" s="352"/>
    </row>
    <row r="23" spans="2:16" ht="15" x14ac:dyDescent="0.2">
      <c r="B23" s="89" t="s">
        <v>119</v>
      </c>
      <c r="C23" s="90"/>
      <c r="D23" s="97"/>
      <c r="E23" s="352"/>
      <c r="F23" s="352"/>
      <c r="G23" s="352"/>
      <c r="H23" s="352"/>
      <c r="I23" s="352"/>
      <c r="J23" s="352"/>
      <c r="K23" s="352"/>
      <c r="L23" s="352"/>
      <c r="M23" s="352"/>
      <c r="N23" s="352"/>
      <c r="O23" s="352"/>
      <c r="P23" s="352"/>
    </row>
    <row r="24" spans="2:16" ht="15" x14ac:dyDescent="0.2">
      <c r="B24" s="89" t="s">
        <v>120</v>
      </c>
      <c r="C24" s="90"/>
      <c r="D24" s="97"/>
      <c r="E24" s="352"/>
      <c r="F24" s="352"/>
      <c r="G24" s="352"/>
      <c r="H24" s="352"/>
      <c r="I24" s="352"/>
      <c r="J24" s="352"/>
      <c r="K24" s="352"/>
      <c r="L24" s="352"/>
      <c r="M24" s="352"/>
      <c r="N24" s="352"/>
      <c r="O24" s="352"/>
      <c r="P24" s="352"/>
    </row>
    <row r="25" spans="2:16" ht="15" x14ac:dyDescent="0.2">
      <c r="B25" s="89" t="s">
        <v>121</v>
      </c>
      <c r="C25" s="90"/>
      <c r="D25" s="97"/>
      <c r="E25" s="352"/>
      <c r="F25" s="352"/>
      <c r="G25" s="352"/>
      <c r="H25" s="352"/>
      <c r="I25" s="352"/>
      <c r="J25" s="352"/>
      <c r="K25" s="352"/>
      <c r="L25" s="352"/>
      <c r="M25" s="352"/>
      <c r="N25" s="352"/>
      <c r="O25" s="352"/>
      <c r="P25" s="352"/>
    </row>
    <row r="26" spans="2:16" ht="15" x14ac:dyDescent="0.2">
      <c r="B26" s="89" t="s">
        <v>122</v>
      </c>
      <c r="C26" s="90"/>
      <c r="D26" s="97"/>
      <c r="E26" s="352"/>
      <c r="F26" s="352"/>
      <c r="G26" s="352"/>
      <c r="H26" s="352"/>
      <c r="I26" s="352"/>
      <c r="J26" s="352"/>
      <c r="K26" s="352"/>
      <c r="L26" s="352"/>
      <c r="M26" s="352"/>
      <c r="N26" s="352"/>
      <c r="O26" s="352"/>
      <c r="P26" s="352"/>
    </row>
    <row r="27" spans="2:16" ht="15" x14ac:dyDescent="0.2">
      <c r="B27" s="89"/>
      <c r="C27" s="90"/>
      <c r="D27" s="97"/>
      <c r="E27" s="352"/>
      <c r="F27" s="352"/>
      <c r="G27" s="352"/>
      <c r="H27" s="352"/>
      <c r="I27" s="352"/>
      <c r="J27" s="352"/>
      <c r="K27" s="352"/>
      <c r="L27" s="352"/>
      <c r="M27" s="352"/>
      <c r="N27" s="352"/>
      <c r="O27" s="352"/>
      <c r="P27" s="352"/>
    </row>
    <row r="28" spans="2:16" ht="15" x14ac:dyDescent="0.2">
      <c r="B28" s="93" t="s">
        <v>123</v>
      </c>
      <c r="C28" s="93"/>
      <c r="D28" s="98"/>
      <c r="E28" s="353">
        <f t="shared" ref="E28:P28" si="6">D7+E14</f>
        <v>0</v>
      </c>
      <c r="F28" s="353">
        <f t="shared" si="6"/>
        <v>0</v>
      </c>
      <c r="G28" s="353">
        <f t="shared" si="6"/>
        <v>0</v>
      </c>
      <c r="H28" s="353">
        <f t="shared" si="6"/>
        <v>0</v>
      </c>
      <c r="I28" s="353">
        <f t="shared" si="6"/>
        <v>0</v>
      </c>
      <c r="J28" s="353">
        <f t="shared" si="6"/>
        <v>0</v>
      </c>
      <c r="K28" s="353">
        <f t="shared" si="6"/>
        <v>0</v>
      </c>
      <c r="L28" s="353">
        <f t="shared" si="6"/>
        <v>0</v>
      </c>
      <c r="M28" s="353">
        <f t="shared" si="6"/>
        <v>0</v>
      </c>
      <c r="N28" s="353">
        <f t="shared" si="6"/>
        <v>0</v>
      </c>
      <c r="O28" s="353">
        <f t="shared" si="6"/>
        <v>0</v>
      </c>
      <c r="P28" s="353">
        <f t="shared" si="6"/>
        <v>0</v>
      </c>
    </row>
    <row r="29" spans="2:16" ht="15" x14ac:dyDescent="0.2">
      <c r="B29" s="89"/>
      <c r="C29" s="90"/>
      <c r="D29" s="92"/>
      <c r="E29" s="348"/>
      <c r="F29" s="348"/>
      <c r="G29" s="348"/>
      <c r="H29" s="348"/>
      <c r="I29" s="348"/>
      <c r="J29" s="348"/>
      <c r="K29" s="348"/>
      <c r="L29" s="348"/>
      <c r="M29" s="348"/>
      <c r="N29" s="348"/>
      <c r="O29" s="348"/>
      <c r="P29" s="348"/>
    </row>
    <row r="30" spans="2:16" ht="15" x14ac:dyDescent="0.2">
      <c r="B30" s="86" t="s">
        <v>124</v>
      </c>
      <c r="C30" s="87"/>
      <c r="D30" s="96"/>
      <c r="E30" s="351">
        <f t="shared" ref="E30:P30" si="7">SUM(E31:E62)</f>
        <v>0</v>
      </c>
      <c r="F30" s="351">
        <f t="shared" si="7"/>
        <v>0</v>
      </c>
      <c r="G30" s="351">
        <f t="shared" si="7"/>
        <v>0</v>
      </c>
      <c r="H30" s="351">
        <f t="shared" si="7"/>
        <v>0</v>
      </c>
      <c r="I30" s="351">
        <f t="shared" si="7"/>
        <v>0</v>
      </c>
      <c r="J30" s="351">
        <f t="shared" si="7"/>
        <v>0</v>
      </c>
      <c r="K30" s="351">
        <f t="shared" si="7"/>
        <v>0</v>
      </c>
      <c r="L30" s="351">
        <f t="shared" si="7"/>
        <v>0</v>
      </c>
      <c r="M30" s="351">
        <f t="shared" si="7"/>
        <v>0</v>
      </c>
      <c r="N30" s="351">
        <f t="shared" si="7"/>
        <v>0</v>
      </c>
      <c r="O30" s="351">
        <f t="shared" si="7"/>
        <v>0</v>
      </c>
      <c r="P30" s="351">
        <f t="shared" si="7"/>
        <v>0</v>
      </c>
    </row>
    <row r="31" spans="2:16" ht="15" x14ac:dyDescent="0.2">
      <c r="B31" s="89" t="s">
        <v>125</v>
      </c>
      <c r="C31" s="90"/>
      <c r="D31" s="97"/>
      <c r="E31" s="352"/>
      <c r="F31" s="352"/>
      <c r="G31" s="352"/>
      <c r="H31" s="352"/>
      <c r="I31" s="352"/>
      <c r="J31" s="352"/>
      <c r="K31" s="352"/>
      <c r="L31" s="352"/>
      <c r="M31" s="352"/>
      <c r="N31" s="352"/>
      <c r="O31" s="352"/>
      <c r="P31" s="352"/>
    </row>
    <row r="32" spans="2:16" ht="15" x14ac:dyDescent="0.2">
      <c r="B32" s="89" t="s">
        <v>126</v>
      </c>
      <c r="C32" s="90"/>
      <c r="D32" s="97"/>
      <c r="E32" s="352"/>
      <c r="F32" s="352"/>
      <c r="G32" s="352"/>
      <c r="H32" s="352"/>
      <c r="I32" s="352"/>
      <c r="J32" s="352"/>
      <c r="K32" s="352"/>
      <c r="L32" s="352"/>
      <c r="M32" s="352"/>
      <c r="N32" s="352"/>
      <c r="O32" s="352"/>
      <c r="P32" s="352"/>
    </row>
    <row r="33" spans="2:16" ht="15" x14ac:dyDescent="0.2">
      <c r="B33" s="89" t="s">
        <v>127</v>
      </c>
      <c r="C33" s="90"/>
      <c r="D33" s="97"/>
      <c r="E33" s="352"/>
      <c r="F33" s="352"/>
      <c r="G33" s="352"/>
      <c r="H33" s="352"/>
      <c r="I33" s="352"/>
      <c r="J33" s="352"/>
      <c r="K33" s="352"/>
      <c r="L33" s="352"/>
      <c r="M33" s="352"/>
      <c r="N33" s="352"/>
      <c r="O33" s="352"/>
      <c r="P33" s="352"/>
    </row>
    <row r="34" spans="2:16" ht="15" x14ac:dyDescent="0.2">
      <c r="B34" s="89" t="s">
        <v>128</v>
      </c>
      <c r="C34" s="90"/>
      <c r="D34" s="97"/>
      <c r="E34" s="352"/>
      <c r="F34" s="352"/>
      <c r="G34" s="352"/>
      <c r="H34" s="352"/>
      <c r="I34" s="352"/>
      <c r="J34" s="352"/>
      <c r="K34" s="352"/>
      <c r="L34" s="352"/>
      <c r="M34" s="352"/>
      <c r="N34" s="352"/>
      <c r="O34" s="352"/>
      <c r="P34" s="352"/>
    </row>
    <row r="35" spans="2:16" ht="15" x14ac:dyDescent="0.2">
      <c r="B35" s="89" t="s">
        <v>129</v>
      </c>
      <c r="C35" s="90"/>
      <c r="D35" s="97"/>
      <c r="E35" s="352"/>
      <c r="F35" s="352"/>
      <c r="G35" s="352"/>
      <c r="H35" s="352"/>
      <c r="I35" s="352"/>
      <c r="J35" s="352"/>
      <c r="K35" s="352"/>
      <c r="L35" s="352"/>
      <c r="M35" s="352"/>
      <c r="N35" s="352"/>
      <c r="O35" s="352"/>
      <c r="P35" s="352"/>
    </row>
    <row r="36" spans="2:16" ht="15" x14ac:dyDescent="0.2">
      <c r="B36" s="89" t="s">
        <v>130</v>
      </c>
      <c r="C36" s="90"/>
      <c r="D36" s="97"/>
      <c r="E36" s="352"/>
      <c r="F36" s="352"/>
      <c r="G36" s="352"/>
      <c r="H36" s="352"/>
      <c r="I36" s="352"/>
      <c r="J36" s="352"/>
      <c r="K36" s="352"/>
      <c r="L36" s="352"/>
      <c r="M36" s="352"/>
      <c r="N36" s="352"/>
      <c r="O36" s="352"/>
      <c r="P36" s="352"/>
    </row>
    <row r="37" spans="2:16" ht="15" x14ac:dyDescent="0.2">
      <c r="B37" s="89" t="s">
        <v>131</v>
      </c>
      <c r="C37" s="90"/>
      <c r="D37" s="97"/>
      <c r="E37" s="352"/>
      <c r="F37" s="352"/>
      <c r="G37" s="352"/>
      <c r="H37" s="352"/>
      <c r="I37" s="352"/>
      <c r="J37" s="352"/>
      <c r="K37" s="352"/>
      <c r="L37" s="352"/>
      <c r="M37" s="352"/>
      <c r="N37" s="352"/>
      <c r="O37" s="352"/>
      <c r="P37" s="352"/>
    </row>
    <row r="38" spans="2:16" ht="15" x14ac:dyDescent="0.2">
      <c r="B38" s="89" t="s">
        <v>132</v>
      </c>
      <c r="C38" s="90"/>
      <c r="D38" s="97"/>
      <c r="E38" s="352"/>
      <c r="F38" s="352"/>
      <c r="G38" s="352"/>
      <c r="H38" s="352"/>
      <c r="I38" s="352"/>
      <c r="J38" s="352"/>
      <c r="K38" s="352"/>
      <c r="L38" s="352"/>
      <c r="M38" s="352"/>
      <c r="N38" s="352"/>
      <c r="O38" s="352"/>
      <c r="P38" s="352"/>
    </row>
    <row r="39" spans="2:16" ht="15" x14ac:dyDescent="0.2">
      <c r="B39" s="89" t="s">
        <v>133</v>
      </c>
      <c r="C39" s="90"/>
      <c r="D39" s="97"/>
      <c r="E39" s="352"/>
      <c r="F39" s="352"/>
      <c r="G39" s="352"/>
      <c r="H39" s="352"/>
      <c r="I39" s="352"/>
      <c r="J39" s="352"/>
      <c r="K39" s="352"/>
      <c r="L39" s="352"/>
      <c r="M39" s="352"/>
      <c r="N39" s="352"/>
      <c r="O39" s="352"/>
      <c r="P39" s="352"/>
    </row>
    <row r="40" spans="2:16" ht="15" x14ac:dyDescent="0.2">
      <c r="B40" s="89" t="s">
        <v>134</v>
      </c>
      <c r="C40" s="90"/>
      <c r="D40" s="97"/>
      <c r="E40" s="352"/>
      <c r="F40" s="352"/>
      <c r="G40" s="352"/>
      <c r="H40" s="352"/>
      <c r="I40" s="352"/>
      <c r="J40" s="352"/>
      <c r="K40" s="352"/>
      <c r="L40" s="352"/>
      <c r="M40" s="352"/>
      <c r="N40" s="352"/>
      <c r="O40" s="352"/>
      <c r="P40" s="352"/>
    </row>
    <row r="41" spans="2:16" ht="15" x14ac:dyDescent="0.2">
      <c r="B41" s="89" t="s">
        <v>135</v>
      </c>
      <c r="C41" s="90"/>
      <c r="D41" s="97"/>
      <c r="E41" s="352"/>
      <c r="F41" s="352"/>
      <c r="G41" s="352"/>
      <c r="H41" s="352"/>
      <c r="I41" s="352"/>
      <c r="J41" s="352"/>
      <c r="K41" s="352"/>
      <c r="L41" s="352"/>
      <c r="M41" s="352"/>
      <c r="N41" s="352"/>
      <c r="O41" s="352"/>
      <c r="P41" s="352"/>
    </row>
    <row r="42" spans="2:16" ht="15" x14ac:dyDescent="0.2">
      <c r="B42" s="89" t="s">
        <v>136</v>
      </c>
      <c r="C42" s="90"/>
      <c r="D42" s="97"/>
      <c r="E42" s="352"/>
      <c r="F42" s="352"/>
      <c r="G42" s="352"/>
      <c r="H42" s="352"/>
      <c r="I42" s="352"/>
      <c r="J42" s="352"/>
      <c r="K42" s="352"/>
      <c r="L42" s="352"/>
      <c r="M42" s="352"/>
      <c r="N42" s="352"/>
      <c r="O42" s="352"/>
      <c r="P42" s="352"/>
    </row>
    <row r="43" spans="2:16" ht="15" x14ac:dyDescent="0.2">
      <c r="B43" s="89" t="s">
        <v>137</v>
      </c>
      <c r="C43" s="90"/>
      <c r="D43" s="97"/>
      <c r="E43" s="352"/>
      <c r="F43" s="352"/>
      <c r="G43" s="352"/>
      <c r="H43" s="352"/>
      <c r="I43" s="352"/>
      <c r="J43" s="352"/>
      <c r="K43" s="352"/>
      <c r="L43" s="352"/>
      <c r="M43" s="352"/>
      <c r="N43" s="352"/>
      <c r="O43" s="352"/>
      <c r="P43" s="352"/>
    </row>
    <row r="44" spans="2:16" ht="15" x14ac:dyDescent="0.2">
      <c r="B44" s="89" t="s">
        <v>138</v>
      </c>
      <c r="C44" s="90"/>
      <c r="D44" s="97"/>
      <c r="E44" s="352"/>
      <c r="F44" s="352"/>
      <c r="G44" s="352"/>
      <c r="H44" s="352"/>
      <c r="I44" s="352"/>
      <c r="J44" s="352"/>
      <c r="K44" s="352"/>
      <c r="L44" s="352"/>
      <c r="M44" s="352"/>
      <c r="N44" s="352"/>
      <c r="O44" s="352"/>
      <c r="P44" s="352"/>
    </row>
    <row r="45" spans="2:16" ht="15" x14ac:dyDescent="0.2">
      <c r="B45" s="89" t="s">
        <v>139</v>
      </c>
      <c r="C45" s="90"/>
      <c r="D45" s="97"/>
      <c r="E45" s="352"/>
      <c r="F45" s="352"/>
      <c r="G45" s="352"/>
      <c r="H45" s="352"/>
      <c r="I45" s="352"/>
      <c r="J45" s="352"/>
      <c r="K45" s="352"/>
      <c r="L45" s="352"/>
      <c r="M45" s="352"/>
      <c r="N45" s="352"/>
      <c r="O45" s="352"/>
      <c r="P45" s="352"/>
    </row>
    <row r="46" spans="2:16" ht="15" x14ac:dyDescent="0.2">
      <c r="B46" s="89" t="s">
        <v>140</v>
      </c>
      <c r="C46" s="90"/>
      <c r="D46" s="97"/>
      <c r="E46" s="352"/>
      <c r="F46" s="352"/>
      <c r="G46" s="352"/>
      <c r="H46" s="352"/>
      <c r="I46" s="352"/>
      <c r="J46" s="352"/>
      <c r="K46" s="352"/>
      <c r="L46" s="352"/>
      <c r="M46" s="352"/>
      <c r="N46" s="352"/>
      <c r="O46" s="352"/>
      <c r="P46" s="352"/>
    </row>
    <row r="47" spans="2:16" ht="15" x14ac:dyDescent="0.2">
      <c r="B47" s="89" t="s">
        <v>141</v>
      </c>
      <c r="C47" s="90"/>
      <c r="D47" s="97"/>
      <c r="E47" s="352"/>
      <c r="F47" s="352"/>
      <c r="G47" s="352"/>
      <c r="H47" s="352"/>
      <c r="I47" s="352"/>
      <c r="J47" s="352"/>
      <c r="K47" s="352"/>
      <c r="L47" s="352"/>
      <c r="M47" s="352"/>
      <c r="N47" s="352"/>
      <c r="O47" s="352"/>
      <c r="P47" s="352"/>
    </row>
    <row r="48" spans="2:16" ht="15" x14ac:dyDescent="0.2">
      <c r="B48" s="89" t="s">
        <v>142</v>
      </c>
      <c r="C48" s="90"/>
      <c r="D48" s="97"/>
      <c r="E48" s="352"/>
      <c r="F48" s="352"/>
      <c r="G48" s="352"/>
      <c r="H48" s="352"/>
      <c r="I48" s="352"/>
      <c r="J48" s="352"/>
      <c r="K48" s="352"/>
      <c r="L48" s="352"/>
      <c r="M48" s="352"/>
      <c r="N48" s="352"/>
      <c r="O48" s="352"/>
      <c r="P48" s="352"/>
    </row>
    <row r="49" spans="2:16" ht="15" x14ac:dyDescent="0.2">
      <c r="B49" s="89" t="s">
        <v>143</v>
      </c>
      <c r="C49" s="90"/>
      <c r="D49" s="97"/>
      <c r="E49" s="352"/>
      <c r="F49" s="352"/>
      <c r="G49" s="352"/>
      <c r="H49" s="352"/>
      <c r="I49" s="352"/>
      <c r="J49" s="352"/>
      <c r="K49" s="352"/>
      <c r="L49" s="352"/>
      <c r="M49" s="352"/>
      <c r="N49" s="352"/>
      <c r="O49" s="352"/>
      <c r="P49" s="352"/>
    </row>
    <row r="50" spans="2:16" ht="15" x14ac:dyDescent="0.2">
      <c r="B50" s="89" t="s">
        <v>144</v>
      </c>
      <c r="C50" s="90"/>
      <c r="D50" s="97"/>
      <c r="E50" s="352"/>
      <c r="F50" s="352"/>
      <c r="G50" s="352"/>
      <c r="H50" s="352"/>
      <c r="I50" s="352"/>
      <c r="J50" s="352"/>
      <c r="K50" s="352"/>
      <c r="L50" s="352"/>
      <c r="M50" s="352"/>
      <c r="N50" s="352"/>
      <c r="O50" s="352"/>
      <c r="P50" s="352"/>
    </row>
    <row r="51" spans="2:16" ht="15" x14ac:dyDescent="0.2">
      <c r="B51" s="89" t="s">
        <v>145</v>
      </c>
      <c r="C51" s="90"/>
      <c r="D51" s="97"/>
      <c r="E51" s="352"/>
      <c r="F51" s="352"/>
      <c r="G51" s="352"/>
      <c r="H51" s="352"/>
      <c r="I51" s="352"/>
      <c r="J51" s="352"/>
      <c r="K51" s="352"/>
      <c r="L51" s="352"/>
      <c r="M51" s="352"/>
      <c r="N51" s="352"/>
      <c r="O51" s="352"/>
      <c r="P51" s="352"/>
    </row>
    <row r="52" spans="2:16" ht="15" x14ac:dyDescent="0.2">
      <c r="B52" s="89" t="s">
        <v>146</v>
      </c>
      <c r="C52" s="90"/>
      <c r="D52" s="97"/>
      <c r="E52" s="352"/>
      <c r="F52" s="352"/>
      <c r="G52" s="352"/>
      <c r="H52" s="352"/>
      <c r="I52" s="352"/>
      <c r="J52" s="352"/>
      <c r="K52" s="352"/>
      <c r="L52" s="352"/>
      <c r="M52" s="352"/>
      <c r="N52" s="352"/>
      <c r="O52" s="352"/>
      <c r="P52" s="352"/>
    </row>
    <row r="53" spans="2:16" ht="15" x14ac:dyDescent="0.2">
      <c r="B53" s="89" t="s">
        <v>147</v>
      </c>
      <c r="C53" s="90"/>
      <c r="D53" s="97"/>
      <c r="E53" s="352"/>
      <c r="F53" s="352"/>
      <c r="G53" s="352"/>
      <c r="H53" s="352"/>
      <c r="I53" s="352"/>
      <c r="J53" s="352"/>
      <c r="K53" s="352"/>
      <c r="L53" s="352"/>
      <c r="M53" s="352"/>
      <c r="N53" s="352"/>
      <c r="O53" s="352"/>
      <c r="P53" s="352"/>
    </row>
    <row r="54" spans="2:16" ht="15" x14ac:dyDescent="0.2">
      <c r="B54" s="89" t="s">
        <v>148</v>
      </c>
      <c r="C54" s="90"/>
      <c r="D54" s="97"/>
      <c r="E54" s="352"/>
      <c r="F54" s="352"/>
      <c r="G54" s="352"/>
      <c r="H54" s="352"/>
      <c r="I54" s="352"/>
      <c r="J54" s="352"/>
      <c r="K54" s="352"/>
      <c r="L54" s="352"/>
      <c r="M54" s="352"/>
      <c r="N54" s="352"/>
      <c r="O54" s="352"/>
      <c r="P54" s="352"/>
    </row>
    <row r="55" spans="2:16" ht="15" x14ac:dyDescent="0.2">
      <c r="B55" s="89" t="s">
        <v>149</v>
      </c>
      <c r="C55" s="90"/>
      <c r="D55" s="97"/>
      <c r="E55" s="352"/>
      <c r="F55" s="352"/>
      <c r="G55" s="352"/>
      <c r="H55" s="352"/>
      <c r="I55" s="352"/>
      <c r="J55" s="352"/>
      <c r="K55" s="352"/>
      <c r="L55" s="352"/>
      <c r="M55" s="352"/>
      <c r="N55" s="352"/>
      <c r="O55" s="352"/>
      <c r="P55" s="352"/>
    </row>
    <row r="56" spans="2:16" ht="15" x14ac:dyDescent="0.2">
      <c r="B56" s="89" t="s">
        <v>150</v>
      </c>
      <c r="C56" s="90"/>
      <c r="D56" s="97"/>
      <c r="E56" s="352"/>
      <c r="F56" s="352"/>
      <c r="G56" s="352"/>
      <c r="H56" s="352"/>
      <c r="I56" s="352"/>
      <c r="J56" s="352"/>
      <c r="K56" s="352"/>
      <c r="L56" s="352"/>
      <c r="M56" s="352"/>
      <c r="N56" s="352"/>
      <c r="O56" s="352"/>
      <c r="P56" s="352"/>
    </row>
    <row r="57" spans="2:16" ht="15" x14ac:dyDescent="0.2">
      <c r="B57" s="89" t="s">
        <v>150</v>
      </c>
      <c r="C57" s="90"/>
      <c r="D57" s="97"/>
      <c r="E57" s="352"/>
      <c r="F57" s="352"/>
      <c r="G57" s="352"/>
      <c r="H57" s="352"/>
      <c r="I57" s="352"/>
      <c r="J57" s="352"/>
      <c r="K57" s="352"/>
      <c r="L57" s="352"/>
      <c r="M57" s="352"/>
      <c r="N57" s="352"/>
      <c r="O57" s="352"/>
      <c r="P57" s="352"/>
    </row>
    <row r="58" spans="2:16" ht="15" x14ac:dyDescent="0.2">
      <c r="B58" s="89" t="s">
        <v>150</v>
      </c>
      <c r="C58" s="90"/>
      <c r="D58" s="97"/>
      <c r="E58" s="352"/>
      <c r="F58" s="352"/>
      <c r="G58" s="352"/>
      <c r="H58" s="352"/>
      <c r="I58" s="352"/>
      <c r="J58" s="352"/>
      <c r="K58" s="352"/>
      <c r="L58" s="352"/>
      <c r="M58" s="352"/>
      <c r="N58" s="352"/>
      <c r="O58" s="352"/>
      <c r="P58" s="352"/>
    </row>
    <row r="59" spans="2:16" ht="15" x14ac:dyDescent="0.2">
      <c r="B59" s="89" t="s">
        <v>151</v>
      </c>
      <c r="C59" s="90"/>
      <c r="D59" s="97"/>
      <c r="E59" s="352"/>
      <c r="F59" s="352"/>
      <c r="G59" s="352"/>
      <c r="H59" s="352"/>
      <c r="I59" s="352"/>
      <c r="J59" s="352"/>
      <c r="K59" s="352"/>
      <c r="L59" s="352"/>
      <c r="M59" s="352"/>
      <c r="N59" s="352"/>
      <c r="O59" s="352"/>
      <c r="P59" s="352"/>
    </row>
    <row r="60" spans="2:16" ht="15" x14ac:dyDescent="0.2">
      <c r="B60" s="89" t="s">
        <v>151</v>
      </c>
      <c r="C60" s="90"/>
      <c r="D60" s="97"/>
      <c r="E60" s="352"/>
      <c r="F60" s="352"/>
      <c r="G60" s="352"/>
      <c r="H60" s="352"/>
      <c r="I60" s="352"/>
      <c r="J60" s="352"/>
      <c r="K60" s="352"/>
      <c r="L60" s="352"/>
      <c r="M60" s="352"/>
      <c r="N60" s="352"/>
      <c r="O60" s="352"/>
      <c r="P60" s="352"/>
    </row>
    <row r="61" spans="2:16" ht="15" x14ac:dyDescent="0.2">
      <c r="B61" s="89" t="s">
        <v>151</v>
      </c>
      <c r="C61" s="90"/>
      <c r="D61" s="97"/>
      <c r="E61" s="352"/>
      <c r="F61" s="352"/>
      <c r="G61" s="352"/>
      <c r="H61" s="352"/>
      <c r="I61" s="352"/>
      <c r="J61" s="352"/>
      <c r="K61" s="352"/>
      <c r="L61" s="352"/>
      <c r="M61" s="352"/>
      <c r="N61" s="352"/>
      <c r="O61" s="352"/>
      <c r="P61" s="352"/>
    </row>
    <row r="62" spans="2:16" ht="15" x14ac:dyDescent="0.2">
      <c r="B62" s="89" t="s">
        <v>152</v>
      </c>
      <c r="C62" s="90"/>
      <c r="D62" s="97"/>
      <c r="E62" s="352"/>
      <c r="F62" s="352"/>
      <c r="G62" s="352"/>
      <c r="H62" s="352"/>
      <c r="I62" s="352"/>
      <c r="J62" s="352"/>
      <c r="K62" s="352"/>
      <c r="L62" s="352"/>
      <c r="M62" s="352"/>
      <c r="N62" s="352"/>
      <c r="O62" s="352"/>
      <c r="P62" s="352"/>
    </row>
    <row r="63" spans="2:16" ht="15" x14ac:dyDescent="0.2">
      <c r="B63" s="89" t="s">
        <v>153</v>
      </c>
      <c r="C63" s="90"/>
      <c r="D63" s="97"/>
      <c r="E63" s="352"/>
      <c r="F63" s="352"/>
      <c r="G63" s="352"/>
      <c r="H63" s="352"/>
      <c r="I63" s="352"/>
      <c r="J63" s="352"/>
      <c r="K63" s="352"/>
      <c r="L63" s="352"/>
      <c r="M63" s="352"/>
      <c r="N63" s="352"/>
      <c r="O63" s="352"/>
      <c r="P63" s="352"/>
    </row>
    <row r="64" spans="2:16" ht="15" x14ac:dyDescent="0.2">
      <c r="B64" s="89"/>
      <c r="C64" s="90"/>
      <c r="D64" s="97"/>
      <c r="E64" s="352"/>
      <c r="F64" s="354"/>
      <c r="G64" s="354"/>
      <c r="H64" s="354"/>
      <c r="I64" s="354"/>
      <c r="J64" s="354"/>
      <c r="K64" s="354"/>
      <c r="L64" s="354"/>
      <c r="M64" s="354"/>
      <c r="N64" s="354"/>
      <c r="O64" s="354"/>
      <c r="P64" s="354"/>
    </row>
    <row r="65" spans="2:16" ht="15" x14ac:dyDescent="0.2">
      <c r="B65" s="86" t="s">
        <v>292</v>
      </c>
      <c r="C65" s="87"/>
      <c r="D65" s="96"/>
      <c r="E65" s="347">
        <f t="shared" ref="E65:P65" si="8">E14-E30</f>
        <v>0</v>
      </c>
      <c r="F65" s="347">
        <f t="shared" si="8"/>
        <v>0</v>
      </c>
      <c r="G65" s="347">
        <f t="shared" si="8"/>
        <v>0</v>
      </c>
      <c r="H65" s="347">
        <f t="shared" si="8"/>
        <v>0</v>
      </c>
      <c r="I65" s="347">
        <f t="shared" si="8"/>
        <v>0</v>
      </c>
      <c r="J65" s="347">
        <f t="shared" si="8"/>
        <v>0</v>
      </c>
      <c r="K65" s="347">
        <f t="shared" si="8"/>
        <v>0</v>
      </c>
      <c r="L65" s="347">
        <f t="shared" si="8"/>
        <v>0</v>
      </c>
      <c r="M65" s="347">
        <f t="shared" si="8"/>
        <v>0</v>
      </c>
      <c r="N65" s="347">
        <f t="shared" si="8"/>
        <v>0</v>
      </c>
      <c r="O65" s="347">
        <f t="shared" si="8"/>
        <v>0</v>
      </c>
      <c r="P65" s="347">
        <f t="shared" si="8"/>
        <v>0</v>
      </c>
    </row>
    <row r="100" spans="2:16" ht="18" hidden="1" x14ac:dyDescent="0.25">
      <c r="B100" s="71" t="s">
        <v>98</v>
      </c>
      <c r="C100" s="72"/>
      <c r="D100" s="73"/>
      <c r="E100" s="74"/>
      <c r="F100" s="75" t="s">
        <v>99</v>
      </c>
      <c r="G100" s="74"/>
      <c r="H100" s="74"/>
      <c r="I100" s="74"/>
      <c r="J100" s="74"/>
      <c r="K100" s="74"/>
      <c r="L100" s="74"/>
      <c r="M100" s="74"/>
      <c r="N100" s="74"/>
      <c r="O100" s="74"/>
      <c r="P100" s="74"/>
    </row>
    <row r="101" spans="2:16" ht="15" hidden="1" x14ac:dyDescent="0.2">
      <c r="B101" s="77" t="s">
        <v>100</v>
      </c>
      <c r="C101" s="78"/>
      <c r="D101" s="74"/>
      <c r="E101" s="74"/>
      <c r="F101" s="74"/>
      <c r="G101" s="74"/>
      <c r="H101" s="74"/>
      <c r="I101" s="74"/>
      <c r="J101" s="74"/>
      <c r="K101" s="74"/>
      <c r="L101" s="74"/>
      <c r="M101" s="74"/>
      <c r="N101" s="74"/>
      <c r="O101" s="74"/>
      <c r="P101" s="74"/>
    </row>
    <row r="102" spans="2:16" ht="15" hidden="1" x14ac:dyDescent="0.2">
      <c r="B102" s="100">
        <f ca="1">TODAY()</f>
        <v>42393</v>
      </c>
      <c r="C102" s="78"/>
      <c r="D102" s="80"/>
      <c r="E102" s="81">
        <v>1</v>
      </c>
      <c r="F102" s="81">
        <v>2</v>
      </c>
      <c r="G102" s="81">
        <v>3</v>
      </c>
      <c r="H102" s="81">
        <v>4</v>
      </c>
      <c r="I102" s="81">
        <v>5</v>
      </c>
      <c r="J102" s="81">
        <v>6</v>
      </c>
      <c r="K102" s="81">
        <v>7</v>
      </c>
      <c r="L102" s="81">
        <v>8</v>
      </c>
      <c r="M102" s="81">
        <v>9</v>
      </c>
      <c r="N102" s="81">
        <v>10</v>
      </c>
      <c r="O102" s="81">
        <v>11</v>
      </c>
      <c r="P102" s="81">
        <v>12</v>
      </c>
    </row>
    <row r="103" spans="2:16" hidden="1" x14ac:dyDescent="0.2">
      <c r="B103" s="78"/>
      <c r="C103" s="78"/>
      <c r="D103" s="82" t="s">
        <v>101</v>
      </c>
      <c r="E103" s="82" t="s">
        <v>102</v>
      </c>
      <c r="F103" s="82" t="s">
        <v>102</v>
      </c>
      <c r="G103" s="82" t="s">
        <v>102</v>
      </c>
      <c r="H103" s="82" t="s">
        <v>102</v>
      </c>
      <c r="I103" s="82" t="s">
        <v>102</v>
      </c>
      <c r="J103" s="82" t="s">
        <v>102</v>
      </c>
      <c r="K103" s="82" t="s">
        <v>102</v>
      </c>
      <c r="L103" s="82" t="s">
        <v>102</v>
      </c>
      <c r="M103" s="82" t="s">
        <v>102</v>
      </c>
      <c r="N103" s="82" t="s">
        <v>102</v>
      </c>
      <c r="O103" s="82" t="s">
        <v>102</v>
      </c>
      <c r="P103" s="82" t="s">
        <v>102</v>
      </c>
    </row>
    <row r="104" spans="2:16" ht="15" hidden="1" x14ac:dyDescent="0.2">
      <c r="B104" s="83" t="s">
        <v>103</v>
      </c>
      <c r="C104" s="83"/>
      <c r="D104" s="84">
        <f ca="1">TODAY()</f>
        <v>42393</v>
      </c>
      <c r="E104" s="85">
        <f ca="1">EOMONTH($D104,0)</f>
        <v>42400</v>
      </c>
      <c r="F104" s="85">
        <f t="shared" ref="F104:P104" ca="1" si="9">EOMONTH($D104,F102-1)</f>
        <v>42429</v>
      </c>
      <c r="G104" s="85">
        <f t="shared" ca="1" si="9"/>
        <v>42460</v>
      </c>
      <c r="H104" s="85">
        <f t="shared" ca="1" si="9"/>
        <v>42490</v>
      </c>
      <c r="I104" s="85">
        <f t="shared" ca="1" si="9"/>
        <v>42521</v>
      </c>
      <c r="J104" s="85">
        <f t="shared" ca="1" si="9"/>
        <v>42551</v>
      </c>
      <c r="K104" s="85">
        <f t="shared" ca="1" si="9"/>
        <v>42582</v>
      </c>
      <c r="L104" s="85">
        <f t="shared" ca="1" si="9"/>
        <v>42613</v>
      </c>
      <c r="M104" s="85">
        <f t="shared" ca="1" si="9"/>
        <v>42643</v>
      </c>
      <c r="N104" s="85">
        <f t="shared" ca="1" si="9"/>
        <v>42674</v>
      </c>
      <c r="O104" s="85">
        <f t="shared" ca="1" si="9"/>
        <v>42704</v>
      </c>
      <c r="P104" s="85">
        <f t="shared" ca="1" si="9"/>
        <v>42735</v>
      </c>
    </row>
    <row r="105" spans="2:16" ht="15" hidden="1" x14ac:dyDescent="0.2">
      <c r="B105" s="86" t="s">
        <v>104</v>
      </c>
      <c r="C105" s="87"/>
      <c r="D105" s="88">
        <f>D106+D107+D108+D109-D110</f>
        <v>-76</v>
      </c>
      <c r="E105" s="88">
        <f t="shared" ref="E105:P105" si="10">D105+E112-E128</f>
        <v>-63</v>
      </c>
      <c r="F105" s="88" t="e">
        <f t="shared" si="10"/>
        <v>#DIV/0!</v>
      </c>
      <c r="G105" s="88" t="e">
        <f t="shared" si="10"/>
        <v>#DIV/0!</v>
      </c>
      <c r="H105" s="88" t="e">
        <f t="shared" si="10"/>
        <v>#DIV/0!</v>
      </c>
      <c r="I105" s="88" t="e">
        <f t="shared" si="10"/>
        <v>#DIV/0!</v>
      </c>
      <c r="J105" s="88" t="e">
        <f t="shared" si="10"/>
        <v>#DIV/0!</v>
      </c>
      <c r="K105" s="88" t="e">
        <f t="shared" si="10"/>
        <v>#DIV/0!</v>
      </c>
      <c r="L105" s="88" t="e">
        <f t="shared" si="10"/>
        <v>#DIV/0!</v>
      </c>
      <c r="M105" s="88" t="e">
        <f t="shared" si="10"/>
        <v>#DIV/0!</v>
      </c>
      <c r="N105" s="88" t="e">
        <f t="shared" si="10"/>
        <v>#DIV/0!</v>
      </c>
      <c r="O105" s="88" t="e">
        <f t="shared" si="10"/>
        <v>#DIV/0!</v>
      </c>
      <c r="P105" s="88" t="e">
        <f t="shared" si="10"/>
        <v>#DIV/0!</v>
      </c>
    </row>
    <row r="106" spans="2:16" ht="15" hidden="1" x14ac:dyDescent="0.2">
      <c r="B106" s="89" t="s">
        <v>105</v>
      </c>
      <c r="C106" s="90"/>
      <c r="D106" s="91">
        <v>1</v>
      </c>
      <c r="E106" s="91">
        <f>D106+E113-E138</f>
        <v>9</v>
      </c>
      <c r="F106" s="91">
        <f t="shared" ref="F106:P106" si="11">E106</f>
        <v>9</v>
      </c>
      <c r="G106" s="91">
        <f t="shared" si="11"/>
        <v>9</v>
      </c>
      <c r="H106" s="91">
        <f t="shared" si="11"/>
        <v>9</v>
      </c>
      <c r="I106" s="91">
        <f t="shared" si="11"/>
        <v>9</v>
      </c>
      <c r="J106" s="91">
        <f t="shared" si="11"/>
        <v>9</v>
      </c>
      <c r="K106" s="91">
        <f t="shared" si="11"/>
        <v>9</v>
      </c>
      <c r="L106" s="91">
        <f t="shared" si="11"/>
        <v>9</v>
      </c>
      <c r="M106" s="91">
        <f t="shared" si="11"/>
        <v>9</v>
      </c>
      <c r="N106" s="91">
        <f t="shared" si="11"/>
        <v>9</v>
      </c>
      <c r="O106" s="91">
        <f t="shared" si="11"/>
        <v>9</v>
      </c>
      <c r="P106" s="91">
        <f t="shared" si="11"/>
        <v>9</v>
      </c>
    </row>
    <row r="107" spans="2:16" ht="15" hidden="1" x14ac:dyDescent="0.2">
      <c r="B107" s="89" t="s">
        <v>106</v>
      </c>
      <c r="C107" s="90"/>
      <c r="D107" s="91">
        <v>0</v>
      </c>
      <c r="E107" s="92"/>
      <c r="F107" s="92"/>
      <c r="G107" s="92"/>
      <c r="H107" s="92"/>
      <c r="I107" s="92"/>
      <c r="J107" s="92"/>
      <c r="K107" s="92"/>
      <c r="L107" s="92"/>
      <c r="M107" s="92"/>
      <c r="N107" s="92"/>
      <c r="O107" s="92"/>
      <c r="P107" s="92"/>
    </row>
    <row r="108" spans="2:16" ht="15" hidden="1" x14ac:dyDescent="0.2">
      <c r="B108" s="89" t="s">
        <v>107</v>
      </c>
      <c r="C108" s="90"/>
      <c r="D108" s="91">
        <v>0</v>
      </c>
      <c r="E108" s="92"/>
      <c r="F108" s="92"/>
      <c r="G108" s="92"/>
      <c r="H108" s="92"/>
      <c r="I108" s="92"/>
      <c r="J108" s="92"/>
      <c r="K108" s="92"/>
      <c r="L108" s="92"/>
      <c r="M108" s="92"/>
      <c r="N108" s="92"/>
      <c r="O108" s="92"/>
      <c r="P108" s="92"/>
    </row>
    <row r="109" spans="2:16" ht="15" hidden="1" x14ac:dyDescent="0.2">
      <c r="B109" s="89" t="s">
        <v>108</v>
      </c>
      <c r="C109" s="90"/>
      <c r="D109" s="91">
        <v>153</v>
      </c>
      <c r="E109" s="91">
        <f>D109</f>
        <v>153</v>
      </c>
      <c r="F109" s="91">
        <f t="shared" ref="F109:P109" si="12">E109-F160+F118</f>
        <v>153</v>
      </c>
      <c r="G109" s="91">
        <f t="shared" si="12"/>
        <v>153</v>
      </c>
      <c r="H109" s="91">
        <f t="shared" si="12"/>
        <v>153</v>
      </c>
      <c r="I109" s="91">
        <f t="shared" si="12"/>
        <v>153</v>
      </c>
      <c r="J109" s="91">
        <f t="shared" si="12"/>
        <v>153</v>
      </c>
      <c r="K109" s="91">
        <f t="shared" si="12"/>
        <v>153</v>
      </c>
      <c r="L109" s="91">
        <f t="shared" si="12"/>
        <v>153</v>
      </c>
      <c r="M109" s="91">
        <f t="shared" si="12"/>
        <v>153</v>
      </c>
      <c r="N109" s="91">
        <f t="shared" si="12"/>
        <v>153</v>
      </c>
      <c r="O109" s="91">
        <f t="shared" si="12"/>
        <v>153</v>
      </c>
      <c r="P109" s="91">
        <f t="shared" si="12"/>
        <v>153</v>
      </c>
    </row>
    <row r="110" spans="2:16" ht="15" hidden="1" x14ac:dyDescent="0.2">
      <c r="B110" s="89" t="s">
        <v>109</v>
      </c>
      <c r="C110" s="90"/>
      <c r="D110" s="91">
        <v>230</v>
      </c>
      <c r="E110" s="92"/>
      <c r="F110" s="92"/>
      <c r="G110" s="92"/>
      <c r="H110" s="92"/>
      <c r="I110" s="92"/>
      <c r="J110" s="92"/>
      <c r="K110" s="92"/>
      <c r="L110" s="92"/>
      <c r="M110" s="92"/>
      <c r="N110" s="92"/>
      <c r="O110" s="92"/>
      <c r="P110" s="92"/>
    </row>
    <row r="111" spans="2:16" ht="15" hidden="1" x14ac:dyDescent="0.2">
      <c r="B111" s="93" t="s">
        <v>110</v>
      </c>
      <c r="C111" s="94"/>
      <c r="D111" s="95">
        <f t="shared" ref="D111:P111" si="13">D105-D106-D109</f>
        <v>-230</v>
      </c>
      <c r="E111" s="95">
        <f t="shared" si="13"/>
        <v>-225</v>
      </c>
      <c r="F111" s="95" t="e">
        <f t="shared" si="13"/>
        <v>#DIV/0!</v>
      </c>
      <c r="G111" s="95" t="e">
        <f t="shared" si="13"/>
        <v>#DIV/0!</v>
      </c>
      <c r="H111" s="95" t="e">
        <f t="shared" si="13"/>
        <v>#DIV/0!</v>
      </c>
      <c r="I111" s="95" t="e">
        <f t="shared" si="13"/>
        <v>#DIV/0!</v>
      </c>
      <c r="J111" s="95" t="e">
        <f t="shared" si="13"/>
        <v>#DIV/0!</v>
      </c>
      <c r="K111" s="95" t="e">
        <f t="shared" si="13"/>
        <v>#DIV/0!</v>
      </c>
      <c r="L111" s="95" t="e">
        <f t="shared" si="13"/>
        <v>#DIV/0!</v>
      </c>
      <c r="M111" s="95" t="e">
        <f t="shared" si="13"/>
        <v>#DIV/0!</v>
      </c>
      <c r="N111" s="95" t="e">
        <f t="shared" si="13"/>
        <v>#DIV/0!</v>
      </c>
      <c r="O111" s="95" t="e">
        <f t="shared" si="13"/>
        <v>#DIV/0!</v>
      </c>
      <c r="P111" s="95" t="e">
        <f t="shared" si="13"/>
        <v>#DIV/0!</v>
      </c>
    </row>
    <row r="112" spans="2:16" ht="15" hidden="1" x14ac:dyDescent="0.2">
      <c r="B112" s="86" t="s">
        <v>111</v>
      </c>
      <c r="C112" s="87"/>
      <c r="D112" s="96"/>
      <c r="E112" s="96">
        <f t="shared" ref="E112:P112" si="14">SUM(E113:E124)</f>
        <v>65</v>
      </c>
      <c r="F112" s="96">
        <f t="shared" si="14"/>
        <v>65</v>
      </c>
      <c r="G112" s="96">
        <f t="shared" si="14"/>
        <v>65</v>
      </c>
      <c r="H112" s="96">
        <f t="shared" si="14"/>
        <v>65</v>
      </c>
      <c r="I112" s="96">
        <f t="shared" si="14"/>
        <v>65</v>
      </c>
      <c r="J112" s="96">
        <f t="shared" si="14"/>
        <v>65</v>
      </c>
      <c r="K112" s="96">
        <f t="shared" si="14"/>
        <v>65</v>
      </c>
      <c r="L112" s="96">
        <f t="shared" si="14"/>
        <v>65</v>
      </c>
      <c r="M112" s="96">
        <f t="shared" si="14"/>
        <v>65</v>
      </c>
      <c r="N112" s="96">
        <f t="shared" si="14"/>
        <v>65</v>
      </c>
      <c r="O112" s="96">
        <f t="shared" si="14"/>
        <v>65</v>
      </c>
      <c r="P112" s="96">
        <f t="shared" si="14"/>
        <v>65</v>
      </c>
    </row>
    <row r="113" spans="2:16" ht="15" hidden="1" x14ac:dyDescent="0.2">
      <c r="B113" s="89" t="s">
        <v>91</v>
      </c>
      <c r="C113" s="90"/>
      <c r="D113" s="92"/>
      <c r="E113" s="91">
        <v>10</v>
      </c>
      <c r="F113" s="91">
        <f t="shared" ref="F113:P113" si="15">E113</f>
        <v>10</v>
      </c>
      <c r="G113" s="91">
        <f t="shared" si="15"/>
        <v>10</v>
      </c>
      <c r="H113" s="91">
        <f t="shared" si="15"/>
        <v>10</v>
      </c>
      <c r="I113" s="91">
        <f t="shared" si="15"/>
        <v>10</v>
      </c>
      <c r="J113" s="91">
        <f t="shared" si="15"/>
        <v>10</v>
      </c>
      <c r="K113" s="91">
        <f t="shared" si="15"/>
        <v>10</v>
      </c>
      <c r="L113" s="91">
        <f t="shared" si="15"/>
        <v>10</v>
      </c>
      <c r="M113" s="91">
        <f t="shared" si="15"/>
        <v>10</v>
      </c>
      <c r="N113" s="91">
        <f t="shared" si="15"/>
        <v>10</v>
      </c>
      <c r="O113" s="91">
        <f t="shared" si="15"/>
        <v>10</v>
      </c>
      <c r="P113" s="91">
        <f t="shared" si="15"/>
        <v>10</v>
      </c>
    </row>
    <row r="114" spans="2:16" ht="15" hidden="1" x14ac:dyDescent="0.2">
      <c r="B114" s="89" t="s">
        <v>112</v>
      </c>
      <c r="C114" s="90"/>
      <c r="D114" s="92"/>
      <c r="E114" s="91">
        <v>50</v>
      </c>
      <c r="F114" s="91">
        <f t="shared" ref="F114:P114" si="16">E114</f>
        <v>50</v>
      </c>
      <c r="G114" s="91">
        <f t="shared" si="16"/>
        <v>50</v>
      </c>
      <c r="H114" s="91">
        <f t="shared" si="16"/>
        <v>50</v>
      </c>
      <c r="I114" s="91">
        <f t="shared" si="16"/>
        <v>50</v>
      </c>
      <c r="J114" s="91">
        <f t="shared" si="16"/>
        <v>50</v>
      </c>
      <c r="K114" s="91">
        <f t="shared" si="16"/>
        <v>50</v>
      </c>
      <c r="L114" s="91">
        <f t="shared" si="16"/>
        <v>50</v>
      </c>
      <c r="M114" s="91">
        <f t="shared" si="16"/>
        <v>50</v>
      </c>
      <c r="N114" s="91">
        <f t="shared" si="16"/>
        <v>50</v>
      </c>
      <c r="O114" s="91">
        <f t="shared" si="16"/>
        <v>50</v>
      </c>
      <c r="P114" s="91">
        <f t="shared" si="16"/>
        <v>50</v>
      </c>
    </row>
    <row r="115" spans="2:16" ht="15" hidden="1" x14ac:dyDescent="0.2">
      <c r="B115" s="89" t="s">
        <v>113</v>
      </c>
      <c r="C115" s="90"/>
      <c r="D115" s="92"/>
      <c r="E115" s="91">
        <v>5</v>
      </c>
      <c r="F115" s="91">
        <f t="shared" ref="F115:P115" si="17">E115</f>
        <v>5</v>
      </c>
      <c r="G115" s="91">
        <f t="shared" si="17"/>
        <v>5</v>
      </c>
      <c r="H115" s="91">
        <f t="shared" si="17"/>
        <v>5</v>
      </c>
      <c r="I115" s="91">
        <f t="shared" si="17"/>
        <v>5</v>
      </c>
      <c r="J115" s="91">
        <f t="shared" si="17"/>
        <v>5</v>
      </c>
      <c r="K115" s="91">
        <f t="shared" si="17"/>
        <v>5</v>
      </c>
      <c r="L115" s="91">
        <f t="shared" si="17"/>
        <v>5</v>
      </c>
      <c r="M115" s="91">
        <f t="shared" si="17"/>
        <v>5</v>
      </c>
      <c r="N115" s="91">
        <f t="shared" si="17"/>
        <v>5</v>
      </c>
      <c r="O115" s="91">
        <f t="shared" si="17"/>
        <v>5</v>
      </c>
      <c r="P115" s="91">
        <f t="shared" si="17"/>
        <v>5</v>
      </c>
    </row>
    <row r="116" spans="2:16" ht="15" hidden="1" x14ac:dyDescent="0.2">
      <c r="B116" s="89" t="s">
        <v>114</v>
      </c>
      <c r="C116" s="90"/>
      <c r="D116" s="92"/>
      <c r="E116" s="91"/>
      <c r="F116" s="91"/>
      <c r="G116" s="91"/>
      <c r="H116" s="91"/>
      <c r="I116" s="91"/>
      <c r="J116" s="91"/>
      <c r="K116" s="91"/>
      <c r="L116" s="91"/>
      <c r="M116" s="91"/>
      <c r="N116" s="91"/>
      <c r="O116" s="91"/>
      <c r="P116" s="91"/>
    </row>
    <row r="117" spans="2:16" ht="15" hidden="1" x14ac:dyDescent="0.2">
      <c r="B117" s="89" t="s">
        <v>115</v>
      </c>
      <c r="C117" s="90"/>
      <c r="D117" s="92"/>
      <c r="E117" s="91"/>
      <c r="F117" s="91"/>
      <c r="G117" s="91"/>
      <c r="H117" s="91"/>
      <c r="I117" s="91"/>
      <c r="J117" s="91"/>
      <c r="K117" s="91"/>
      <c r="L117" s="91"/>
      <c r="M117" s="91"/>
      <c r="N117" s="91"/>
      <c r="O117" s="91"/>
      <c r="P117" s="91"/>
    </row>
    <row r="118" spans="2:16" ht="15" hidden="1" x14ac:dyDescent="0.2">
      <c r="B118" s="89" t="s">
        <v>116</v>
      </c>
      <c r="C118" s="90"/>
      <c r="D118" s="92"/>
      <c r="E118" s="91"/>
      <c r="F118" s="91"/>
      <c r="G118" s="91"/>
      <c r="H118" s="91"/>
      <c r="I118" s="91"/>
      <c r="J118" s="91"/>
      <c r="K118" s="91"/>
      <c r="L118" s="91"/>
      <c r="M118" s="91"/>
      <c r="N118" s="91"/>
      <c r="O118" s="91"/>
      <c r="P118" s="91"/>
    </row>
    <row r="119" spans="2:16" ht="15" hidden="1" x14ac:dyDescent="0.2">
      <c r="B119" s="89" t="s">
        <v>117</v>
      </c>
      <c r="C119" s="90"/>
      <c r="D119" s="92"/>
      <c r="E119" s="91"/>
      <c r="F119" s="91"/>
      <c r="G119" s="91"/>
      <c r="H119" s="91"/>
      <c r="I119" s="91"/>
      <c r="J119" s="91"/>
      <c r="K119" s="91"/>
      <c r="L119" s="91"/>
      <c r="M119" s="91"/>
      <c r="N119" s="91"/>
      <c r="O119" s="91"/>
      <c r="P119" s="91"/>
    </row>
    <row r="120" spans="2:16" ht="15" hidden="1" x14ac:dyDescent="0.2">
      <c r="B120" s="89" t="s">
        <v>118</v>
      </c>
      <c r="C120" s="90"/>
      <c r="D120" s="92"/>
      <c r="E120" s="91"/>
      <c r="F120" s="91"/>
      <c r="G120" s="91"/>
      <c r="H120" s="91"/>
      <c r="I120" s="91"/>
      <c r="J120" s="91"/>
      <c r="K120" s="91"/>
      <c r="L120" s="91"/>
      <c r="M120" s="91"/>
      <c r="N120" s="91"/>
      <c r="O120" s="91"/>
      <c r="P120" s="91"/>
    </row>
    <row r="121" spans="2:16" ht="15" hidden="1" x14ac:dyDescent="0.2">
      <c r="B121" s="89" t="s">
        <v>119</v>
      </c>
      <c r="C121" s="90"/>
      <c r="D121" s="92"/>
      <c r="E121" s="91"/>
      <c r="F121" s="91"/>
      <c r="G121" s="91"/>
      <c r="H121" s="91"/>
      <c r="I121" s="91"/>
      <c r="J121" s="91"/>
      <c r="K121" s="91"/>
      <c r="L121" s="91"/>
      <c r="M121" s="91"/>
      <c r="N121" s="91"/>
      <c r="O121" s="91"/>
      <c r="P121" s="91"/>
    </row>
    <row r="122" spans="2:16" ht="15" hidden="1" x14ac:dyDescent="0.2">
      <c r="B122" s="89" t="s">
        <v>120</v>
      </c>
      <c r="C122" s="90"/>
      <c r="D122" s="92"/>
      <c r="E122" s="91"/>
      <c r="F122" s="91"/>
      <c r="G122" s="91"/>
      <c r="H122" s="91"/>
      <c r="I122" s="91"/>
      <c r="J122" s="91"/>
      <c r="K122" s="91"/>
      <c r="L122" s="91"/>
      <c r="M122" s="91"/>
      <c r="N122" s="91"/>
      <c r="O122" s="91"/>
      <c r="P122" s="91"/>
    </row>
    <row r="123" spans="2:16" ht="15" hidden="1" x14ac:dyDescent="0.2">
      <c r="B123" s="89" t="s">
        <v>121</v>
      </c>
      <c r="C123" s="90"/>
      <c r="D123" s="92"/>
      <c r="E123" s="91"/>
      <c r="F123" s="91"/>
      <c r="G123" s="91"/>
      <c r="H123" s="91"/>
      <c r="I123" s="91"/>
      <c r="J123" s="91"/>
      <c r="K123" s="91"/>
      <c r="L123" s="91"/>
      <c r="M123" s="91"/>
      <c r="N123" s="91"/>
      <c r="O123" s="91"/>
      <c r="P123" s="91"/>
    </row>
    <row r="124" spans="2:16" ht="15" hidden="1" x14ac:dyDescent="0.2">
      <c r="B124" s="89" t="s">
        <v>122</v>
      </c>
      <c r="C124" s="90"/>
      <c r="D124" s="92"/>
      <c r="E124" s="91"/>
      <c r="F124" s="91"/>
      <c r="G124" s="91"/>
      <c r="H124" s="91"/>
      <c r="I124" s="91"/>
      <c r="J124" s="91"/>
      <c r="K124" s="91"/>
      <c r="L124" s="91"/>
      <c r="M124" s="91"/>
      <c r="N124" s="91"/>
      <c r="O124" s="91"/>
      <c r="P124" s="91"/>
    </row>
    <row r="125" spans="2:16" ht="15" hidden="1" x14ac:dyDescent="0.2">
      <c r="B125" s="89"/>
      <c r="C125" s="90"/>
      <c r="D125" s="92"/>
      <c r="E125" s="91"/>
      <c r="F125" s="91"/>
      <c r="G125" s="91"/>
      <c r="H125" s="91"/>
      <c r="I125" s="91"/>
      <c r="J125" s="91"/>
      <c r="K125" s="91"/>
      <c r="L125" s="91"/>
      <c r="M125" s="91"/>
      <c r="N125" s="91"/>
      <c r="O125" s="91"/>
      <c r="P125" s="91"/>
    </row>
    <row r="126" spans="2:16" ht="15" hidden="1" x14ac:dyDescent="0.2">
      <c r="B126" s="93" t="s">
        <v>123</v>
      </c>
      <c r="C126" s="93"/>
      <c r="D126" s="98"/>
      <c r="E126" s="99">
        <f t="shared" ref="E126:P126" si="18">D105+E112</f>
        <v>-11</v>
      </c>
      <c r="F126" s="99">
        <f t="shared" si="18"/>
        <v>2</v>
      </c>
      <c r="G126" s="99" t="e">
        <f t="shared" si="18"/>
        <v>#DIV/0!</v>
      </c>
      <c r="H126" s="99" t="e">
        <f t="shared" si="18"/>
        <v>#DIV/0!</v>
      </c>
      <c r="I126" s="99" t="e">
        <f t="shared" si="18"/>
        <v>#DIV/0!</v>
      </c>
      <c r="J126" s="99" t="e">
        <f t="shared" si="18"/>
        <v>#DIV/0!</v>
      </c>
      <c r="K126" s="99" t="e">
        <f t="shared" si="18"/>
        <v>#DIV/0!</v>
      </c>
      <c r="L126" s="99" t="e">
        <f t="shared" si="18"/>
        <v>#DIV/0!</v>
      </c>
      <c r="M126" s="99" t="e">
        <f t="shared" si="18"/>
        <v>#DIV/0!</v>
      </c>
      <c r="N126" s="99" t="e">
        <f t="shared" si="18"/>
        <v>#DIV/0!</v>
      </c>
      <c r="O126" s="99" t="e">
        <f t="shared" si="18"/>
        <v>#DIV/0!</v>
      </c>
      <c r="P126" s="99" t="e">
        <f t="shared" si="18"/>
        <v>#DIV/0!</v>
      </c>
    </row>
    <row r="127" spans="2:16" ht="15" hidden="1" x14ac:dyDescent="0.2">
      <c r="B127" s="89"/>
      <c r="C127" s="90"/>
      <c r="D127" s="92"/>
      <c r="E127" s="91"/>
      <c r="F127" s="91"/>
      <c r="G127" s="91"/>
      <c r="H127" s="91"/>
      <c r="I127" s="91"/>
      <c r="J127" s="91"/>
      <c r="K127" s="91"/>
      <c r="L127" s="91"/>
      <c r="M127" s="91"/>
      <c r="N127" s="91"/>
      <c r="O127" s="91"/>
      <c r="P127" s="91"/>
    </row>
    <row r="128" spans="2:16" ht="15" hidden="1" x14ac:dyDescent="0.2">
      <c r="B128" s="86" t="s">
        <v>124</v>
      </c>
      <c r="C128" s="87"/>
      <c r="D128" s="96"/>
      <c r="E128" s="96">
        <f t="shared" ref="E128:P128" si="19">SUM(E129:E160)</f>
        <v>52</v>
      </c>
      <c r="F128" s="96" t="e">
        <f t="shared" si="19"/>
        <v>#DIV/0!</v>
      </c>
      <c r="G128" s="96" t="e">
        <f t="shared" si="19"/>
        <v>#DIV/0!</v>
      </c>
      <c r="H128" s="96" t="e">
        <f t="shared" si="19"/>
        <v>#DIV/0!</v>
      </c>
      <c r="I128" s="96" t="e">
        <f t="shared" si="19"/>
        <v>#DIV/0!</v>
      </c>
      <c r="J128" s="96" t="e">
        <f t="shared" si="19"/>
        <v>#DIV/0!</v>
      </c>
      <c r="K128" s="96" t="e">
        <f t="shared" si="19"/>
        <v>#DIV/0!</v>
      </c>
      <c r="L128" s="96" t="e">
        <f t="shared" si="19"/>
        <v>#DIV/0!</v>
      </c>
      <c r="M128" s="96" t="e">
        <f t="shared" si="19"/>
        <v>#DIV/0!</v>
      </c>
      <c r="N128" s="96" t="e">
        <f t="shared" si="19"/>
        <v>#DIV/0!</v>
      </c>
      <c r="O128" s="96" t="e">
        <f t="shared" si="19"/>
        <v>#DIV/0!</v>
      </c>
      <c r="P128" s="96" t="e">
        <f t="shared" si="19"/>
        <v>#DIV/0!</v>
      </c>
    </row>
    <row r="129" spans="2:16" ht="15" hidden="1" x14ac:dyDescent="0.2">
      <c r="B129" s="89" t="s">
        <v>125</v>
      </c>
      <c r="C129" s="90"/>
      <c r="D129" s="92"/>
      <c r="E129" s="91">
        <v>10</v>
      </c>
      <c r="F129" s="91">
        <f t="shared" ref="F129:P129" si="20">E129</f>
        <v>10</v>
      </c>
      <c r="G129" s="91">
        <f t="shared" si="20"/>
        <v>10</v>
      </c>
      <c r="H129" s="91">
        <f t="shared" si="20"/>
        <v>10</v>
      </c>
      <c r="I129" s="91">
        <f t="shared" si="20"/>
        <v>10</v>
      </c>
      <c r="J129" s="91">
        <f t="shared" si="20"/>
        <v>10</v>
      </c>
      <c r="K129" s="91">
        <f t="shared" si="20"/>
        <v>10</v>
      </c>
      <c r="L129" s="91">
        <f t="shared" si="20"/>
        <v>10</v>
      </c>
      <c r="M129" s="91">
        <f t="shared" si="20"/>
        <v>10</v>
      </c>
      <c r="N129" s="91">
        <f t="shared" si="20"/>
        <v>10</v>
      </c>
      <c r="O129" s="91">
        <f t="shared" si="20"/>
        <v>10</v>
      </c>
      <c r="P129" s="91">
        <f t="shared" si="20"/>
        <v>10</v>
      </c>
    </row>
    <row r="130" spans="2:16" ht="15" hidden="1" x14ac:dyDescent="0.2">
      <c r="B130" s="89" t="s">
        <v>126</v>
      </c>
      <c r="C130" s="90"/>
      <c r="D130" s="92"/>
      <c r="E130" s="91"/>
      <c r="F130" s="91"/>
      <c r="G130" s="91"/>
      <c r="H130" s="91"/>
      <c r="I130" s="91"/>
      <c r="J130" s="91"/>
      <c r="K130" s="91"/>
      <c r="L130" s="91"/>
      <c r="M130" s="91"/>
      <c r="N130" s="91"/>
      <c r="O130" s="91"/>
      <c r="P130" s="91"/>
    </row>
    <row r="131" spans="2:16" ht="15" hidden="1" x14ac:dyDescent="0.2">
      <c r="B131" s="89" t="s">
        <v>127</v>
      </c>
      <c r="C131" s="90"/>
      <c r="D131" s="92"/>
      <c r="E131" s="91"/>
      <c r="F131" s="91" t="e">
        <f t="shared" ref="F131:P131" si="21">E131/E$31*F$31</f>
        <v>#DIV/0!</v>
      </c>
      <c r="G131" s="91" t="e">
        <f t="shared" si="21"/>
        <v>#DIV/0!</v>
      </c>
      <c r="H131" s="91" t="e">
        <f t="shared" si="21"/>
        <v>#DIV/0!</v>
      </c>
      <c r="I131" s="91" t="e">
        <f t="shared" si="21"/>
        <v>#DIV/0!</v>
      </c>
      <c r="J131" s="91" t="e">
        <f t="shared" si="21"/>
        <v>#DIV/0!</v>
      </c>
      <c r="K131" s="91" t="e">
        <f t="shared" si="21"/>
        <v>#DIV/0!</v>
      </c>
      <c r="L131" s="91" t="e">
        <f t="shared" si="21"/>
        <v>#DIV/0!</v>
      </c>
      <c r="M131" s="91" t="e">
        <f t="shared" si="21"/>
        <v>#DIV/0!</v>
      </c>
      <c r="N131" s="91" t="e">
        <f t="shared" si="21"/>
        <v>#DIV/0!</v>
      </c>
      <c r="O131" s="91" t="e">
        <f t="shared" si="21"/>
        <v>#DIV/0!</v>
      </c>
      <c r="P131" s="91" t="e">
        <f t="shared" si="21"/>
        <v>#DIV/0!</v>
      </c>
    </row>
    <row r="132" spans="2:16" ht="15" hidden="1" x14ac:dyDescent="0.2">
      <c r="B132" s="89" t="s">
        <v>128</v>
      </c>
      <c r="C132" s="90"/>
      <c r="D132" s="92"/>
      <c r="E132" s="91"/>
      <c r="F132" s="91" t="e">
        <f t="shared" ref="F132:P132" si="22">E132/E$31*F$31</f>
        <v>#DIV/0!</v>
      </c>
      <c r="G132" s="91" t="e">
        <f t="shared" si="22"/>
        <v>#DIV/0!</v>
      </c>
      <c r="H132" s="91" t="e">
        <f t="shared" si="22"/>
        <v>#DIV/0!</v>
      </c>
      <c r="I132" s="91" t="e">
        <f t="shared" si="22"/>
        <v>#DIV/0!</v>
      </c>
      <c r="J132" s="91" t="e">
        <f t="shared" si="22"/>
        <v>#DIV/0!</v>
      </c>
      <c r="K132" s="91" t="e">
        <f t="shared" si="22"/>
        <v>#DIV/0!</v>
      </c>
      <c r="L132" s="91" t="e">
        <f t="shared" si="22"/>
        <v>#DIV/0!</v>
      </c>
      <c r="M132" s="91" t="e">
        <f t="shared" si="22"/>
        <v>#DIV/0!</v>
      </c>
      <c r="N132" s="91" t="e">
        <f t="shared" si="22"/>
        <v>#DIV/0!</v>
      </c>
      <c r="O132" s="91" t="e">
        <f t="shared" si="22"/>
        <v>#DIV/0!</v>
      </c>
      <c r="P132" s="91" t="e">
        <f t="shared" si="22"/>
        <v>#DIV/0!</v>
      </c>
    </row>
    <row r="133" spans="2:16" ht="15" hidden="1" x14ac:dyDescent="0.2">
      <c r="B133" s="89" t="s">
        <v>129</v>
      </c>
      <c r="C133" s="90"/>
      <c r="D133" s="92"/>
      <c r="E133" s="91"/>
      <c r="F133" s="91" t="e">
        <f t="shared" ref="F133:P133" si="23">E133/E$31*F$31</f>
        <v>#DIV/0!</v>
      </c>
      <c r="G133" s="91" t="e">
        <f t="shared" si="23"/>
        <v>#DIV/0!</v>
      </c>
      <c r="H133" s="91" t="e">
        <f t="shared" si="23"/>
        <v>#DIV/0!</v>
      </c>
      <c r="I133" s="91" t="e">
        <f t="shared" si="23"/>
        <v>#DIV/0!</v>
      </c>
      <c r="J133" s="91" t="e">
        <f t="shared" si="23"/>
        <v>#DIV/0!</v>
      </c>
      <c r="K133" s="91" t="e">
        <f t="shared" si="23"/>
        <v>#DIV/0!</v>
      </c>
      <c r="L133" s="91" t="e">
        <f t="shared" si="23"/>
        <v>#DIV/0!</v>
      </c>
      <c r="M133" s="91" t="e">
        <f t="shared" si="23"/>
        <v>#DIV/0!</v>
      </c>
      <c r="N133" s="91" t="e">
        <f t="shared" si="23"/>
        <v>#DIV/0!</v>
      </c>
      <c r="O133" s="91" t="e">
        <f t="shared" si="23"/>
        <v>#DIV/0!</v>
      </c>
      <c r="P133" s="91" t="e">
        <f t="shared" si="23"/>
        <v>#DIV/0!</v>
      </c>
    </row>
    <row r="134" spans="2:16" ht="15" hidden="1" x14ac:dyDescent="0.2">
      <c r="B134" s="89" t="s">
        <v>130</v>
      </c>
      <c r="C134" s="90"/>
      <c r="D134" s="92"/>
      <c r="E134" s="91"/>
      <c r="F134" s="91" t="e">
        <f t="shared" ref="F134:P134" si="24">E134/E$31*F$31</f>
        <v>#DIV/0!</v>
      </c>
      <c r="G134" s="91" t="e">
        <f t="shared" si="24"/>
        <v>#DIV/0!</v>
      </c>
      <c r="H134" s="91" t="e">
        <f t="shared" si="24"/>
        <v>#DIV/0!</v>
      </c>
      <c r="I134" s="91" t="e">
        <f t="shared" si="24"/>
        <v>#DIV/0!</v>
      </c>
      <c r="J134" s="91" t="e">
        <f t="shared" si="24"/>
        <v>#DIV/0!</v>
      </c>
      <c r="K134" s="91" t="e">
        <f t="shared" si="24"/>
        <v>#DIV/0!</v>
      </c>
      <c r="L134" s="91" t="e">
        <f t="shared" si="24"/>
        <v>#DIV/0!</v>
      </c>
      <c r="M134" s="91" t="e">
        <f t="shared" si="24"/>
        <v>#DIV/0!</v>
      </c>
      <c r="N134" s="91" t="e">
        <f t="shared" si="24"/>
        <v>#DIV/0!</v>
      </c>
      <c r="O134" s="91" t="e">
        <f t="shared" si="24"/>
        <v>#DIV/0!</v>
      </c>
      <c r="P134" s="91" t="e">
        <f t="shared" si="24"/>
        <v>#DIV/0!</v>
      </c>
    </row>
    <row r="135" spans="2:16" ht="15" hidden="1" x14ac:dyDescent="0.2">
      <c r="B135" s="89" t="s">
        <v>131</v>
      </c>
      <c r="C135" s="90"/>
      <c r="D135" s="92"/>
      <c r="E135" s="91"/>
      <c r="F135" s="91" t="e">
        <f t="shared" ref="F135:P135" si="25">E135/E$31*F$31</f>
        <v>#DIV/0!</v>
      </c>
      <c r="G135" s="91" t="e">
        <f t="shared" si="25"/>
        <v>#DIV/0!</v>
      </c>
      <c r="H135" s="91" t="e">
        <f t="shared" si="25"/>
        <v>#DIV/0!</v>
      </c>
      <c r="I135" s="91" t="e">
        <f t="shared" si="25"/>
        <v>#DIV/0!</v>
      </c>
      <c r="J135" s="91" t="e">
        <f t="shared" si="25"/>
        <v>#DIV/0!</v>
      </c>
      <c r="K135" s="91" t="e">
        <f t="shared" si="25"/>
        <v>#DIV/0!</v>
      </c>
      <c r="L135" s="91" t="e">
        <f t="shared" si="25"/>
        <v>#DIV/0!</v>
      </c>
      <c r="M135" s="91" t="e">
        <f t="shared" si="25"/>
        <v>#DIV/0!</v>
      </c>
      <c r="N135" s="91" t="e">
        <f t="shared" si="25"/>
        <v>#DIV/0!</v>
      </c>
      <c r="O135" s="91" t="e">
        <f t="shared" si="25"/>
        <v>#DIV/0!</v>
      </c>
      <c r="P135" s="91" t="e">
        <f t="shared" si="25"/>
        <v>#DIV/0!</v>
      </c>
    </row>
    <row r="136" spans="2:16" ht="15" hidden="1" x14ac:dyDescent="0.2">
      <c r="B136" s="89" t="s">
        <v>132</v>
      </c>
      <c r="C136" s="90"/>
      <c r="D136" s="92"/>
      <c r="E136" s="91"/>
      <c r="F136" s="91" t="e">
        <f t="shared" ref="F136:P136" si="26">E136/E$31*F$31</f>
        <v>#DIV/0!</v>
      </c>
      <c r="G136" s="91" t="e">
        <f t="shared" si="26"/>
        <v>#DIV/0!</v>
      </c>
      <c r="H136" s="91" t="e">
        <f t="shared" si="26"/>
        <v>#DIV/0!</v>
      </c>
      <c r="I136" s="91" t="e">
        <f t="shared" si="26"/>
        <v>#DIV/0!</v>
      </c>
      <c r="J136" s="91" t="e">
        <f t="shared" si="26"/>
        <v>#DIV/0!</v>
      </c>
      <c r="K136" s="91" t="e">
        <f t="shared" si="26"/>
        <v>#DIV/0!</v>
      </c>
      <c r="L136" s="91" t="e">
        <f t="shared" si="26"/>
        <v>#DIV/0!</v>
      </c>
      <c r="M136" s="91" t="e">
        <f t="shared" si="26"/>
        <v>#DIV/0!</v>
      </c>
      <c r="N136" s="91" t="e">
        <f t="shared" si="26"/>
        <v>#DIV/0!</v>
      </c>
      <c r="O136" s="91" t="e">
        <f t="shared" si="26"/>
        <v>#DIV/0!</v>
      </c>
      <c r="P136" s="91" t="e">
        <f t="shared" si="26"/>
        <v>#DIV/0!</v>
      </c>
    </row>
    <row r="137" spans="2:16" ht="15" hidden="1" x14ac:dyDescent="0.2">
      <c r="B137" s="89" t="s">
        <v>133</v>
      </c>
      <c r="C137" s="90"/>
      <c r="D137" s="92"/>
      <c r="E137" s="91"/>
      <c r="F137" s="91"/>
      <c r="G137" s="91"/>
      <c r="H137" s="91"/>
      <c r="I137" s="91"/>
      <c r="J137" s="91"/>
      <c r="K137" s="91"/>
      <c r="L137" s="91"/>
      <c r="M137" s="91"/>
      <c r="N137" s="91"/>
      <c r="O137" s="91"/>
      <c r="P137" s="91"/>
    </row>
    <row r="138" spans="2:16" ht="15" hidden="1" x14ac:dyDescent="0.2">
      <c r="B138" s="89" t="s">
        <v>134</v>
      </c>
      <c r="C138" s="90"/>
      <c r="D138" s="92"/>
      <c r="E138" s="91">
        <v>2</v>
      </c>
      <c r="F138" s="91">
        <f t="shared" ref="F138:P138" si="27">E138</f>
        <v>2</v>
      </c>
      <c r="G138" s="91">
        <f t="shared" si="27"/>
        <v>2</v>
      </c>
      <c r="H138" s="91">
        <f t="shared" si="27"/>
        <v>2</v>
      </c>
      <c r="I138" s="91">
        <f t="shared" si="27"/>
        <v>2</v>
      </c>
      <c r="J138" s="91">
        <f t="shared" si="27"/>
        <v>2</v>
      </c>
      <c r="K138" s="91">
        <f t="shared" si="27"/>
        <v>2</v>
      </c>
      <c r="L138" s="91">
        <f t="shared" si="27"/>
        <v>2</v>
      </c>
      <c r="M138" s="91">
        <f t="shared" si="27"/>
        <v>2</v>
      </c>
      <c r="N138" s="91">
        <f t="shared" si="27"/>
        <v>2</v>
      </c>
      <c r="O138" s="91">
        <f t="shared" si="27"/>
        <v>2</v>
      </c>
      <c r="P138" s="91">
        <f t="shared" si="27"/>
        <v>2</v>
      </c>
    </row>
    <row r="139" spans="2:16" ht="15" hidden="1" x14ac:dyDescent="0.2">
      <c r="B139" s="89" t="s">
        <v>135</v>
      </c>
      <c r="C139" s="90"/>
      <c r="D139" s="92"/>
      <c r="E139" s="91">
        <v>35</v>
      </c>
      <c r="F139" s="91">
        <f t="shared" ref="F139:P139" si="28">E139</f>
        <v>35</v>
      </c>
      <c r="G139" s="91">
        <f t="shared" si="28"/>
        <v>35</v>
      </c>
      <c r="H139" s="91">
        <f t="shared" si="28"/>
        <v>35</v>
      </c>
      <c r="I139" s="91">
        <f t="shared" si="28"/>
        <v>35</v>
      </c>
      <c r="J139" s="91">
        <f t="shared" si="28"/>
        <v>35</v>
      </c>
      <c r="K139" s="91">
        <f t="shared" si="28"/>
        <v>35</v>
      </c>
      <c r="L139" s="91">
        <f t="shared" si="28"/>
        <v>35</v>
      </c>
      <c r="M139" s="91">
        <f t="shared" si="28"/>
        <v>35</v>
      </c>
      <c r="N139" s="91">
        <f t="shared" si="28"/>
        <v>35</v>
      </c>
      <c r="O139" s="91">
        <f t="shared" si="28"/>
        <v>35</v>
      </c>
      <c r="P139" s="91">
        <f t="shared" si="28"/>
        <v>35</v>
      </c>
    </row>
    <row r="140" spans="2:16" ht="15" hidden="1" x14ac:dyDescent="0.2">
      <c r="B140" s="89" t="s">
        <v>136</v>
      </c>
      <c r="C140" s="90"/>
      <c r="D140" s="92"/>
      <c r="E140" s="91"/>
      <c r="F140" s="91"/>
      <c r="G140" s="91"/>
      <c r="H140" s="91"/>
      <c r="I140" s="91"/>
      <c r="J140" s="91"/>
      <c r="K140" s="91"/>
      <c r="L140" s="91"/>
      <c r="M140" s="91"/>
      <c r="N140" s="91"/>
      <c r="O140" s="91"/>
      <c r="P140" s="91"/>
    </row>
    <row r="141" spans="2:16" ht="15" hidden="1" x14ac:dyDescent="0.2">
      <c r="B141" s="89" t="s">
        <v>137</v>
      </c>
      <c r="C141" s="90"/>
      <c r="D141" s="92"/>
      <c r="E141" s="91"/>
      <c r="F141" s="91"/>
      <c r="G141" s="91"/>
      <c r="H141" s="91"/>
      <c r="I141" s="91"/>
      <c r="J141" s="91"/>
      <c r="K141" s="91"/>
      <c r="L141" s="91"/>
      <c r="M141" s="91"/>
      <c r="N141" s="91"/>
      <c r="O141" s="91"/>
      <c r="P141" s="91"/>
    </row>
    <row r="142" spans="2:16" ht="15" hidden="1" x14ac:dyDescent="0.2">
      <c r="B142" s="89" t="s">
        <v>138</v>
      </c>
      <c r="C142" s="90"/>
      <c r="D142" s="92"/>
      <c r="E142" s="91"/>
      <c r="F142" s="91"/>
      <c r="G142" s="91"/>
      <c r="H142" s="91"/>
      <c r="I142" s="91"/>
      <c r="J142" s="91"/>
      <c r="K142" s="91"/>
      <c r="L142" s="91"/>
      <c r="M142" s="91"/>
      <c r="N142" s="91"/>
      <c r="O142" s="91"/>
      <c r="P142" s="91"/>
    </row>
    <row r="143" spans="2:16" ht="15" hidden="1" x14ac:dyDescent="0.2">
      <c r="B143" s="89" t="s">
        <v>139</v>
      </c>
      <c r="C143" s="90"/>
      <c r="D143" s="92"/>
      <c r="E143" s="91">
        <v>2</v>
      </c>
      <c r="F143" s="91">
        <f t="shared" ref="F143:P143" si="29">E143</f>
        <v>2</v>
      </c>
      <c r="G143" s="91">
        <f t="shared" si="29"/>
        <v>2</v>
      </c>
      <c r="H143" s="91">
        <f t="shared" si="29"/>
        <v>2</v>
      </c>
      <c r="I143" s="91">
        <f t="shared" si="29"/>
        <v>2</v>
      </c>
      <c r="J143" s="91">
        <f t="shared" si="29"/>
        <v>2</v>
      </c>
      <c r="K143" s="91">
        <f t="shared" si="29"/>
        <v>2</v>
      </c>
      <c r="L143" s="91">
        <f t="shared" si="29"/>
        <v>2</v>
      </c>
      <c r="M143" s="91">
        <f t="shared" si="29"/>
        <v>2</v>
      </c>
      <c r="N143" s="91">
        <f t="shared" si="29"/>
        <v>2</v>
      </c>
      <c r="O143" s="91">
        <f t="shared" si="29"/>
        <v>2</v>
      </c>
      <c r="P143" s="91">
        <f t="shared" si="29"/>
        <v>2</v>
      </c>
    </row>
    <row r="144" spans="2:16" ht="15" hidden="1" x14ac:dyDescent="0.2">
      <c r="B144" s="89" t="s">
        <v>140</v>
      </c>
      <c r="C144" s="90"/>
      <c r="D144" s="92"/>
      <c r="E144" s="91">
        <v>3</v>
      </c>
      <c r="F144" s="91">
        <f t="shared" ref="F144:P144" si="30">E144</f>
        <v>3</v>
      </c>
      <c r="G144" s="91">
        <f t="shared" si="30"/>
        <v>3</v>
      </c>
      <c r="H144" s="91">
        <f t="shared" si="30"/>
        <v>3</v>
      </c>
      <c r="I144" s="91">
        <f t="shared" si="30"/>
        <v>3</v>
      </c>
      <c r="J144" s="91">
        <f t="shared" si="30"/>
        <v>3</v>
      </c>
      <c r="K144" s="91">
        <f t="shared" si="30"/>
        <v>3</v>
      </c>
      <c r="L144" s="91">
        <f t="shared" si="30"/>
        <v>3</v>
      </c>
      <c r="M144" s="91">
        <f t="shared" si="30"/>
        <v>3</v>
      </c>
      <c r="N144" s="91">
        <f t="shared" si="30"/>
        <v>3</v>
      </c>
      <c r="O144" s="91">
        <f t="shared" si="30"/>
        <v>3</v>
      </c>
      <c r="P144" s="91">
        <f t="shared" si="30"/>
        <v>3</v>
      </c>
    </row>
    <row r="145" spans="2:16" ht="15" hidden="1" x14ac:dyDescent="0.2">
      <c r="B145" s="89" t="s">
        <v>141</v>
      </c>
      <c r="C145" s="90"/>
      <c r="D145" s="92"/>
      <c r="E145" s="91"/>
      <c r="F145" s="91"/>
      <c r="G145" s="91"/>
      <c r="H145" s="91"/>
      <c r="I145" s="91"/>
      <c r="J145" s="91"/>
      <c r="K145" s="91"/>
      <c r="L145" s="91"/>
      <c r="M145" s="91"/>
      <c r="N145" s="91"/>
      <c r="O145" s="91"/>
      <c r="P145" s="91"/>
    </row>
    <row r="146" spans="2:16" ht="15" hidden="1" x14ac:dyDescent="0.2">
      <c r="B146" s="89" t="s">
        <v>142</v>
      </c>
      <c r="C146" s="90"/>
      <c r="D146" s="92"/>
      <c r="E146" s="91"/>
      <c r="F146" s="91"/>
      <c r="G146" s="91"/>
      <c r="H146" s="91"/>
      <c r="I146" s="91"/>
      <c r="J146" s="91"/>
      <c r="K146" s="91"/>
      <c r="L146" s="91"/>
      <c r="M146" s="91"/>
      <c r="N146" s="91"/>
      <c r="O146" s="91"/>
      <c r="P146" s="91"/>
    </row>
    <row r="147" spans="2:16" ht="15" hidden="1" x14ac:dyDescent="0.2">
      <c r="B147" s="89" t="s">
        <v>143</v>
      </c>
      <c r="C147" s="90"/>
      <c r="D147" s="92"/>
      <c r="E147" s="91"/>
      <c r="F147" s="91"/>
      <c r="G147" s="91"/>
      <c r="H147" s="91"/>
      <c r="I147" s="91"/>
      <c r="J147" s="91"/>
      <c r="K147" s="91"/>
      <c r="L147" s="91"/>
      <c r="M147" s="91"/>
      <c r="N147" s="91"/>
      <c r="O147" s="91"/>
      <c r="P147" s="91"/>
    </row>
    <row r="148" spans="2:16" ht="15" hidden="1" x14ac:dyDescent="0.2">
      <c r="B148" s="89" t="s">
        <v>144</v>
      </c>
      <c r="C148" s="90"/>
      <c r="D148" s="92"/>
      <c r="E148" s="91"/>
      <c r="F148" s="91"/>
      <c r="G148" s="91"/>
      <c r="H148" s="91"/>
      <c r="I148" s="91"/>
      <c r="J148" s="91"/>
      <c r="K148" s="91"/>
      <c r="L148" s="91"/>
      <c r="M148" s="91"/>
      <c r="N148" s="91"/>
      <c r="O148" s="91"/>
      <c r="P148" s="91"/>
    </row>
    <row r="149" spans="2:16" ht="15" hidden="1" x14ac:dyDescent="0.2">
      <c r="B149" s="89" t="s">
        <v>145</v>
      </c>
      <c r="C149" s="90"/>
      <c r="D149" s="92"/>
      <c r="E149" s="91"/>
      <c r="F149" s="91"/>
      <c r="G149" s="91"/>
      <c r="H149" s="91"/>
      <c r="I149" s="91"/>
      <c r="J149" s="91"/>
      <c r="K149" s="91"/>
      <c r="L149" s="91"/>
      <c r="M149" s="91"/>
      <c r="N149" s="91"/>
      <c r="O149" s="91"/>
      <c r="P149" s="91"/>
    </row>
    <row r="150" spans="2:16" ht="15" hidden="1" x14ac:dyDescent="0.2">
      <c r="B150" s="89" t="s">
        <v>146</v>
      </c>
      <c r="C150" s="90"/>
      <c r="D150" s="92"/>
      <c r="E150" s="91"/>
      <c r="F150" s="91"/>
      <c r="G150" s="91"/>
      <c r="H150" s="91"/>
      <c r="I150" s="91"/>
      <c r="J150" s="91"/>
      <c r="K150" s="91"/>
      <c r="L150" s="91"/>
      <c r="M150" s="91"/>
      <c r="N150" s="91"/>
      <c r="O150" s="91"/>
      <c r="P150" s="91"/>
    </row>
    <row r="151" spans="2:16" ht="15" hidden="1" x14ac:dyDescent="0.2">
      <c r="B151" s="89" t="s">
        <v>147</v>
      </c>
      <c r="C151" s="90"/>
      <c r="D151" s="92"/>
      <c r="E151" s="91"/>
      <c r="F151" s="91"/>
      <c r="G151" s="91"/>
      <c r="H151" s="91"/>
      <c r="I151" s="91"/>
      <c r="J151" s="91"/>
      <c r="K151" s="91"/>
      <c r="L151" s="91"/>
      <c r="M151" s="91"/>
      <c r="N151" s="91"/>
      <c r="O151" s="91"/>
      <c r="P151" s="91"/>
    </row>
    <row r="152" spans="2:16" ht="15" hidden="1" x14ac:dyDescent="0.2">
      <c r="B152" s="89" t="s">
        <v>148</v>
      </c>
      <c r="C152" s="90"/>
      <c r="D152" s="92"/>
      <c r="E152" s="91"/>
      <c r="F152" s="91"/>
      <c r="G152" s="91"/>
      <c r="H152" s="91"/>
      <c r="I152" s="91"/>
      <c r="J152" s="91"/>
      <c r="K152" s="91"/>
      <c r="L152" s="91"/>
      <c r="M152" s="91"/>
      <c r="N152" s="91"/>
      <c r="O152" s="91"/>
      <c r="P152" s="91"/>
    </row>
    <row r="153" spans="2:16" ht="15" hidden="1" x14ac:dyDescent="0.2">
      <c r="B153" s="89" t="s">
        <v>149</v>
      </c>
      <c r="C153" s="90"/>
      <c r="D153" s="92"/>
      <c r="E153" s="91"/>
      <c r="F153" s="91"/>
      <c r="G153" s="91"/>
      <c r="H153" s="91"/>
      <c r="I153" s="91"/>
      <c r="J153" s="91"/>
      <c r="K153" s="91"/>
      <c r="L153" s="91"/>
      <c r="M153" s="91"/>
      <c r="N153" s="91"/>
      <c r="O153" s="91"/>
      <c r="P153" s="91"/>
    </row>
    <row r="154" spans="2:16" ht="15" hidden="1" x14ac:dyDescent="0.2">
      <c r="B154" s="89" t="s">
        <v>150</v>
      </c>
      <c r="C154" s="90"/>
      <c r="D154" s="92"/>
      <c r="E154" s="91"/>
      <c r="F154" s="91"/>
      <c r="G154" s="91"/>
      <c r="H154" s="91"/>
      <c r="I154" s="91"/>
      <c r="J154" s="91"/>
      <c r="K154" s="91"/>
      <c r="L154" s="91"/>
      <c r="M154" s="91"/>
      <c r="N154" s="91"/>
      <c r="O154" s="91"/>
      <c r="P154" s="91"/>
    </row>
    <row r="155" spans="2:16" ht="15" hidden="1" x14ac:dyDescent="0.2">
      <c r="B155" s="89" t="s">
        <v>150</v>
      </c>
      <c r="C155" s="90"/>
      <c r="D155" s="92"/>
      <c r="E155" s="91"/>
      <c r="F155" s="91"/>
      <c r="G155" s="91"/>
      <c r="H155" s="91"/>
      <c r="I155" s="91"/>
      <c r="J155" s="91"/>
      <c r="K155" s="91"/>
      <c r="L155" s="91"/>
      <c r="M155" s="91"/>
      <c r="N155" s="91"/>
      <c r="O155" s="91"/>
      <c r="P155" s="91"/>
    </row>
    <row r="156" spans="2:16" ht="15" hidden="1" x14ac:dyDescent="0.2">
      <c r="B156" s="89" t="s">
        <v>150</v>
      </c>
      <c r="C156" s="90"/>
      <c r="D156" s="92"/>
      <c r="E156" s="91"/>
      <c r="F156" s="91"/>
      <c r="G156" s="91"/>
      <c r="H156" s="91"/>
      <c r="I156" s="91"/>
      <c r="J156" s="91"/>
      <c r="K156" s="91"/>
      <c r="L156" s="91"/>
      <c r="M156" s="91"/>
      <c r="N156" s="91"/>
      <c r="O156" s="91"/>
      <c r="P156" s="91"/>
    </row>
    <row r="157" spans="2:16" ht="15" hidden="1" x14ac:dyDescent="0.2">
      <c r="B157" s="89" t="s">
        <v>151</v>
      </c>
      <c r="C157" s="90"/>
      <c r="D157" s="92"/>
      <c r="E157" s="91"/>
      <c r="F157" s="91"/>
      <c r="G157" s="91"/>
      <c r="H157" s="91"/>
      <c r="I157" s="91"/>
      <c r="J157" s="91"/>
      <c r="K157" s="91"/>
      <c r="L157" s="91"/>
      <c r="M157" s="91"/>
      <c r="N157" s="91"/>
      <c r="O157" s="91"/>
      <c r="P157" s="91"/>
    </row>
    <row r="158" spans="2:16" ht="15" hidden="1" x14ac:dyDescent="0.2">
      <c r="B158" s="89" t="s">
        <v>151</v>
      </c>
      <c r="C158" s="90"/>
      <c r="D158" s="92"/>
      <c r="E158" s="91"/>
      <c r="F158" s="91"/>
      <c r="G158" s="91"/>
      <c r="H158" s="91"/>
      <c r="I158" s="91"/>
      <c r="J158" s="91"/>
      <c r="K158" s="91"/>
      <c r="L158" s="91"/>
      <c r="M158" s="91"/>
      <c r="N158" s="91"/>
      <c r="O158" s="91"/>
      <c r="P158" s="91"/>
    </row>
    <row r="159" spans="2:16" ht="15" hidden="1" x14ac:dyDescent="0.2">
      <c r="B159" s="89" t="s">
        <v>151</v>
      </c>
      <c r="C159" s="90"/>
      <c r="D159" s="92"/>
      <c r="E159" s="91"/>
      <c r="F159" s="91"/>
      <c r="G159" s="91"/>
      <c r="H159" s="91"/>
      <c r="I159" s="91"/>
      <c r="J159" s="91"/>
      <c r="K159" s="91"/>
      <c r="L159" s="91"/>
      <c r="M159" s="91"/>
      <c r="N159" s="91"/>
      <c r="O159" s="91"/>
      <c r="P159" s="91"/>
    </row>
    <row r="160" spans="2:16" ht="15" hidden="1" x14ac:dyDescent="0.2">
      <c r="B160" s="89" t="s">
        <v>152</v>
      </c>
      <c r="C160" s="90"/>
      <c r="D160" s="92"/>
      <c r="E160" s="91"/>
      <c r="F160" s="91"/>
      <c r="G160" s="91"/>
      <c r="H160" s="91"/>
      <c r="I160" s="91"/>
      <c r="J160" s="91"/>
      <c r="K160" s="91"/>
      <c r="L160" s="91"/>
      <c r="M160" s="91"/>
      <c r="N160" s="91"/>
      <c r="O160" s="91"/>
      <c r="P160" s="91"/>
    </row>
    <row r="161" spans="2:16" ht="15" hidden="1" x14ac:dyDescent="0.2">
      <c r="B161" s="89" t="s">
        <v>153</v>
      </c>
      <c r="C161" s="90"/>
      <c r="D161" s="92"/>
      <c r="E161" s="91"/>
      <c r="F161" s="91"/>
      <c r="G161" s="91"/>
      <c r="H161" s="91"/>
      <c r="I161" s="91"/>
      <c r="J161" s="91"/>
      <c r="K161" s="91"/>
      <c r="L161" s="91"/>
      <c r="M161" s="91"/>
      <c r="N161" s="91"/>
      <c r="O161" s="91"/>
      <c r="P161" s="91"/>
    </row>
    <row r="162" spans="2:16" ht="15" hidden="1" x14ac:dyDescent="0.2">
      <c r="B162" s="89"/>
      <c r="C162" s="90"/>
      <c r="D162" s="92"/>
      <c r="E162" s="91"/>
      <c r="F162" s="101"/>
      <c r="G162" s="101"/>
      <c r="H162" s="101"/>
      <c r="I162" s="101"/>
      <c r="J162" s="101"/>
      <c r="K162" s="101"/>
      <c r="L162" s="101"/>
      <c r="M162" s="101"/>
      <c r="N162" s="101"/>
      <c r="O162" s="101"/>
      <c r="P162" s="101"/>
    </row>
    <row r="163" spans="2:16" ht="15" hidden="1" x14ac:dyDescent="0.2">
      <c r="B163" s="86" t="s">
        <v>292</v>
      </c>
      <c r="C163" s="87"/>
      <c r="D163" s="96"/>
      <c r="E163" s="88">
        <f t="shared" ref="E163:P163" si="31">E112-E128</f>
        <v>13</v>
      </c>
      <c r="F163" s="88" t="e">
        <f t="shared" si="31"/>
        <v>#DIV/0!</v>
      </c>
      <c r="G163" s="88" t="e">
        <f t="shared" si="31"/>
        <v>#DIV/0!</v>
      </c>
      <c r="H163" s="88" t="e">
        <f t="shared" si="31"/>
        <v>#DIV/0!</v>
      </c>
      <c r="I163" s="88" t="e">
        <f t="shared" si="31"/>
        <v>#DIV/0!</v>
      </c>
      <c r="J163" s="88" t="e">
        <f t="shared" si="31"/>
        <v>#DIV/0!</v>
      </c>
      <c r="K163" s="88" t="e">
        <f t="shared" si="31"/>
        <v>#DIV/0!</v>
      </c>
      <c r="L163" s="88" t="e">
        <f t="shared" si="31"/>
        <v>#DIV/0!</v>
      </c>
      <c r="M163" s="88" t="e">
        <f t="shared" si="31"/>
        <v>#DIV/0!</v>
      </c>
      <c r="N163" s="88" t="e">
        <f t="shared" si="31"/>
        <v>#DIV/0!</v>
      </c>
      <c r="O163" s="88" t="e">
        <f t="shared" si="31"/>
        <v>#DIV/0!</v>
      </c>
      <c r="P163" s="88" t="e">
        <f t="shared" si="31"/>
        <v>#DIV/0!</v>
      </c>
    </row>
    <row r="164" spans="2:16" hidden="1" x14ac:dyDescent="0.2"/>
  </sheetData>
  <sheetProtection algorithmName="SHA-512" hashValue="q0t7JsZdYnEgtuHY1miguHNztmd/lcC3cT87Hy5X/Re1V/KYmwsGCSU8lBLZ1d+m4CW9k81UB0k0fu+U3Oxuwg==" saltValue="wAriMEFNQ6WPc9EuHcK/mg==" spinCount="100000" sheet="1" formatCells="0" formatColumns="0" formatRows="0" selectLockedCells="1"/>
  <phoneticPr fontId="0" type="noConversion"/>
  <conditionalFormatting sqref="D163 D65">
    <cfRule type="cellIs" dxfId="0" priority="1" stopIfTrue="1" operator="lessThan">
      <formula>0</formula>
    </cfRule>
  </conditionalFormatting>
  <pageMargins left="0.2" right="0.2" top="0.26" bottom="0.42" header="0.17" footer="0.22"/>
  <pageSetup paperSize="9" scale="55" orientation="landscape" cellComments="atEnd"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6"/>
  <sheetViews>
    <sheetView workbookViewId="0">
      <pane ySplit="22" topLeftCell="A23" activePane="bottomLeft" state="frozen"/>
      <selection pane="bottomLeft" activeCell="H4" sqref="H4"/>
    </sheetView>
  </sheetViews>
  <sheetFormatPr baseColWidth="10" defaultRowHeight="15" x14ac:dyDescent="0.2"/>
  <cols>
    <col min="1" max="1" width="24.140625" style="299" customWidth="1"/>
    <col min="2" max="2" width="19.140625" style="299" customWidth="1"/>
    <col min="3" max="3" width="13.85546875" style="299" customWidth="1"/>
    <col min="4" max="4" width="12.140625" style="299" customWidth="1"/>
    <col min="5" max="5" width="13.28515625" style="299" customWidth="1"/>
    <col min="6" max="13" width="11.42578125" style="299"/>
    <col min="14" max="14" width="0" style="299" hidden="1" customWidth="1"/>
    <col min="15" max="16384" width="11.42578125" style="299"/>
  </cols>
  <sheetData>
    <row r="1" spans="1:14" ht="15.75" x14ac:dyDescent="0.25">
      <c r="A1" s="331" t="s">
        <v>296</v>
      </c>
      <c r="B1" s="332">
        <f ca="1">TODAY()+14</f>
        <v>42407</v>
      </c>
      <c r="C1" s="305"/>
      <c r="D1" s="305"/>
      <c r="E1" s="305"/>
    </row>
    <row r="2" spans="1:14" ht="15.75" x14ac:dyDescent="0.25">
      <c r="A2" s="331" t="s">
        <v>297</v>
      </c>
      <c r="B2" s="333">
        <v>20</v>
      </c>
      <c r="C2" s="305"/>
      <c r="D2" s="305"/>
      <c r="E2" s="305"/>
    </row>
    <row r="3" spans="1:14" ht="15.75" x14ac:dyDescent="0.25">
      <c r="A3" s="331" t="s">
        <v>298</v>
      </c>
      <c r="B3" s="333">
        <v>10</v>
      </c>
      <c r="C3" s="305"/>
      <c r="D3" s="305"/>
      <c r="E3" s="305"/>
    </row>
    <row r="4" spans="1:14" ht="15.75" x14ac:dyDescent="0.25">
      <c r="A4" s="331" t="s">
        <v>284</v>
      </c>
      <c r="B4" s="334">
        <v>2.75E-2</v>
      </c>
      <c r="C4" s="305"/>
      <c r="D4" s="305"/>
      <c r="E4" s="305"/>
    </row>
    <row r="5" spans="1:14" ht="15.75" x14ac:dyDescent="0.25">
      <c r="A5" s="331" t="s">
        <v>310</v>
      </c>
      <c r="B5" s="335">
        <v>0.25</v>
      </c>
      <c r="C5" s="305"/>
      <c r="D5" s="305"/>
      <c r="E5" s="305"/>
      <c r="N5" s="299" t="s">
        <v>6</v>
      </c>
    </row>
    <row r="6" spans="1:14" ht="15.75" x14ac:dyDescent="0.25">
      <c r="A6" s="331" t="s">
        <v>299</v>
      </c>
      <c r="B6" s="336" t="s">
        <v>7</v>
      </c>
      <c r="C6" s="305"/>
      <c r="D6" s="305"/>
      <c r="E6" s="305"/>
      <c r="N6" s="299" t="s">
        <v>7</v>
      </c>
    </row>
    <row r="7" spans="1:14" ht="15.75" x14ac:dyDescent="0.25">
      <c r="A7" s="331" t="s">
        <v>300</v>
      </c>
      <c r="B7" s="337">
        <v>600000</v>
      </c>
      <c r="C7" s="305"/>
      <c r="D7" s="305"/>
      <c r="E7" s="305"/>
      <c r="N7" s="299" t="s">
        <v>8</v>
      </c>
    </row>
    <row r="8" spans="1:14" hidden="1" x14ac:dyDescent="0.2">
      <c r="A8" s="299" t="s">
        <v>303</v>
      </c>
      <c r="B8" s="299">
        <f>IF(B6=N5,1,IF(B6=N6,3,IF(B6=N7,6,12)))</f>
        <v>3</v>
      </c>
      <c r="N8" s="299" t="s">
        <v>9</v>
      </c>
    </row>
    <row r="9" spans="1:14" hidden="1" x14ac:dyDescent="0.2">
      <c r="A9" s="299" t="s">
        <v>304</v>
      </c>
      <c r="B9" s="301">
        <f ca="1">EDATE(B1,B3*12)</f>
        <v>46060</v>
      </c>
    </row>
    <row r="10" spans="1:14" hidden="1" x14ac:dyDescent="0.2">
      <c r="A10" s="299" t="s">
        <v>306</v>
      </c>
      <c r="B10" s="300">
        <f>B2-B5</f>
        <v>19.75</v>
      </c>
    </row>
    <row r="11" spans="1:14" hidden="1" x14ac:dyDescent="0.2">
      <c r="A11" s="299" t="s">
        <v>307</v>
      </c>
      <c r="B11" s="303">
        <f>12/B8</f>
        <v>4</v>
      </c>
    </row>
    <row r="12" spans="1:14" hidden="1" x14ac:dyDescent="0.2">
      <c r="A12" s="299" t="s">
        <v>305</v>
      </c>
      <c r="B12" s="302">
        <f>B7/B10/B11</f>
        <v>7594.9367088607596</v>
      </c>
      <c r="J12" s="299">
        <f>1083264.4-509216.2</f>
        <v>574048.19999999995</v>
      </c>
    </row>
    <row r="13" spans="1:14" hidden="1" x14ac:dyDescent="0.2">
      <c r="A13" s="299" t="s">
        <v>308</v>
      </c>
      <c r="B13" s="301">
        <f ca="1">EDATE(B1,12*B5)</f>
        <v>42497</v>
      </c>
    </row>
    <row r="14" spans="1:14" hidden="1" x14ac:dyDescent="0.2">
      <c r="B14" s="301"/>
    </row>
    <row r="15" spans="1:14" hidden="1" x14ac:dyDescent="0.2">
      <c r="B15" s="301"/>
    </row>
    <row r="16" spans="1:14" hidden="1" x14ac:dyDescent="0.2">
      <c r="B16" s="301"/>
    </row>
    <row r="17" spans="1:7" hidden="1" x14ac:dyDescent="0.2">
      <c r="B17" s="301"/>
    </row>
    <row r="18" spans="1:7" hidden="1" x14ac:dyDescent="0.2">
      <c r="B18" s="301"/>
    </row>
    <row r="19" spans="1:7" hidden="1" x14ac:dyDescent="0.2">
      <c r="B19" s="301"/>
    </row>
    <row r="20" spans="1:7" hidden="1" x14ac:dyDescent="0.2">
      <c r="B20" s="301"/>
    </row>
    <row r="21" spans="1:7" ht="15.75" x14ac:dyDescent="0.25">
      <c r="A21" s="330">
        <f ca="1">MAX(A23:A622)</f>
        <v>45968</v>
      </c>
      <c r="B21" s="338">
        <f ca="1">MAX(B23:B622)</f>
        <v>-303797.46835443063</v>
      </c>
      <c r="C21" s="324">
        <f ca="1">SUM(C24:C5000)</f>
        <v>296202.53164556966</v>
      </c>
      <c r="D21" s="324">
        <f ca="1">SUM(D24:D5000)</f>
        <v>123946.67721518983</v>
      </c>
      <c r="E21" s="324">
        <f ca="1">SUM(E24:E5000)</f>
        <v>420149.20886075951</v>
      </c>
    </row>
    <row r="22" spans="1:7" ht="15.75" x14ac:dyDescent="0.25">
      <c r="A22" s="325" t="s">
        <v>301</v>
      </c>
      <c r="B22" s="325" t="s">
        <v>302</v>
      </c>
      <c r="C22" s="325" t="s">
        <v>52</v>
      </c>
      <c r="D22" s="325" t="s">
        <v>56</v>
      </c>
      <c r="E22" s="325" t="s">
        <v>309</v>
      </c>
    </row>
    <row r="23" spans="1:7" ht="15.75" x14ac:dyDescent="0.25">
      <c r="A23" s="326">
        <f ca="1">B1</f>
        <v>42407</v>
      </c>
      <c r="B23" s="327">
        <f>-B7</f>
        <v>-600000</v>
      </c>
      <c r="C23" s="328" t="str">
        <f ca="1">IF(A23="","",IF(A23&lt;B$13,"",B$12))</f>
        <v/>
      </c>
      <c r="D23" s="329"/>
      <c r="E23" s="329"/>
      <c r="G23" s="304"/>
    </row>
    <row r="24" spans="1:7" ht="15.75" x14ac:dyDescent="0.25">
      <c r="A24" s="326">
        <f t="shared" ref="A24:A87" ca="1" si="0">IF(A23="","",IF(EDATE(A23,$B$8)&gt;EDATE(B$9,-$B$8),"",EDATE(A23,$B$8)))</f>
        <v>42497</v>
      </c>
      <c r="B24" s="327">
        <f ca="1">IF(A24="","",IF(C24="",B23,B23+C24))</f>
        <v>-592405.0632911392</v>
      </c>
      <c r="C24" s="328">
        <f ca="1">IF(A24="","",IF(A24&lt;B$13,"",B$12))</f>
        <v>7594.9367088607596</v>
      </c>
      <c r="D24" s="328">
        <f ca="1">IF(A24="","",-B23*B$4*(A24-A23)/360)</f>
        <v>4125</v>
      </c>
      <c r="E24" s="328">
        <f ca="1">IF(A24="","",IF(C24="",D24,D24+C24))</f>
        <v>11719.93670886076</v>
      </c>
      <c r="G24" s="304"/>
    </row>
    <row r="25" spans="1:7" ht="15.75" x14ac:dyDescent="0.25">
      <c r="A25" s="326">
        <f t="shared" ca="1" si="0"/>
        <v>42589</v>
      </c>
      <c r="B25" s="327">
        <f t="shared" ref="B25:B88" ca="1" si="1">IF(A25="","",IF(C25="",B24,B24+C25))</f>
        <v>-584810.1265822784</v>
      </c>
      <c r="C25" s="328">
        <f t="shared" ref="C25:C88" ca="1" si="2">IF(A25="","",IF(A25&lt;B$13,"",B$12))</f>
        <v>7594.9367088607596</v>
      </c>
      <c r="D25" s="328">
        <f t="shared" ref="D25:D88" ca="1" si="3">IF(A25="","",-B24*B$4*(A25-A24)/360)</f>
        <v>4163.2911392405058</v>
      </c>
      <c r="E25" s="328">
        <f t="shared" ref="E25:E88" ca="1" si="4">IF(A25="","",IF(C25="",D25,D25+C25))</f>
        <v>11758.227848101265</v>
      </c>
      <c r="G25" s="304"/>
    </row>
    <row r="26" spans="1:7" ht="15.75" x14ac:dyDescent="0.25">
      <c r="A26" s="326">
        <f t="shared" ca="1" si="0"/>
        <v>42681</v>
      </c>
      <c r="B26" s="327">
        <f t="shared" ca="1" si="1"/>
        <v>-577215.18987341761</v>
      </c>
      <c r="C26" s="328">
        <f t="shared" ca="1" si="2"/>
        <v>7594.9367088607596</v>
      </c>
      <c r="D26" s="328">
        <f t="shared" ca="1" si="3"/>
        <v>4109.9156118143455</v>
      </c>
      <c r="E26" s="328">
        <f t="shared" ca="1" si="4"/>
        <v>11704.852320675105</v>
      </c>
      <c r="G26" s="304"/>
    </row>
    <row r="27" spans="1:7" ht="15.75" x14ac:dyDescent="0.25">
      <c r="A27" s="326">
        <f t="shared" ca="1" si="0"/>
        <v>42773</v>
      </c>
      <c r="B27" s="327">
        <f t="shared" ca="1" si="1"/>
        <v>-569620.25316455681</v>
      </c>
      <c r="C27" s="328">
        <f t="shared" ca="1" si="2"/>
        <v>7594.9367088607596</v>
      </c>
      <c r="D27" s="328">
        <f t="shared" ca="1" si="3"/>
        <v>4056.5400843881848</v>
      </c>
      <c r="E27" s="328">
        <f t="shared" ca="1" si="4"/>
        <v>11651.476793248945</v>
      </c>
      <c r="G27" s="304"/>
    </row>
    <row r="28" spans="1:7" ht="15.75" x14ac:dyDescent="0.25">
      <c r="A28" s="326">
        <f t="shared" ca="1" si="0"/>
        <v>42862</v>
      </c>
      <c r="B28" s="327">
        <f t="shared" ca="1" si="1"/>
        <v>-562025.31645569601</v>
      </c>
      <c r="C28" s="328">
        <f t="shared" ca="1" si="2"/>
        <v>7594.9367088607596</v>
      </c>
      <c r="D28" s="328">
        <f t="shared" ca="1" si="3"/>
        <v>3872.6265822784799</v>
      </c>
      <c r="E28" s="328">
        <f t="shared" ca="1" si="4"/>
        <v>11467.563291139239</v>
      </c>
      <c r="G28" s="304"/>
    </row>
    <row r="29" spans="1:7" ht="15.75" x14ac:dyDescent="0.25">
      <c r="A29" s="326">
        <f t="shared" ca="1" si="0"/>
        <v>42954</v>
      </c>
      <c r="B29" s="327">
        <f t="shared" ca="1" si="1"/>
        <v>-554430.37974683521</v>
      </c>
      <c r="C29" s="328">
        <f t="shared" ca="1" si="2"/>
        <v>7594.9367088607596</v>
      </c>
      <c r="D29" s="328">
        <f t="shared" ca="1" si="3"/>
        <v>3949.7890295358638</v>
      </c>
      <c r="E29" s="328">
        <f t="shared" ca="1" si="4"/>
        <v>11544.725738396624</v>
      </c>
      <c r="G29" s="304"/>
    </row>
    <row r="30" spans="1:7" ht="15.75" x14ac:dyDescent="0.25">
      <c r="A30" s="326">
        <f t="shared" ca="1" si="0"/>
        <v>43046</v>
      </c>
      <c r="B30" s="327">
        <f t="shared" ca="1" si="1"/>
        <v>-546835.44303797442</v>
      </c>
      <c r="C30" s="328">
        <f t="shared" ca="1" si="2"/>
        <v>7594.9367088607596</v>
      </c>
      <c r="D30" s="328">
        <f t="shared" ca="1" si="3"/>
        <v>3896.4135021097027</v>
      </c>
      <c r="E30" s="328">
        <f t="shared" ca="1" si="4"/>
        <v>11491.350210970462</v>
      </c>
      <c r="G30" s="304"/>
    </row>
    <row r="31" spans="1:7" ht="15.75" x14ac:dyDescent="0.25">
      <c r="A31" s="326">
        <f t="shared" ca="1" si="0"/>
        <v>43138</v>
      </c>
      <c r="B31" s="327">
        <f t="shared" ca="1" si="1"/>
        <v>-539240.50632911362</v>
      </c>
      <c r="C31" s="328">
        <f t="shared" ca="1" si="2"/>
        <v>7594.9367088607596</v>
      </c>
      <c r="D31" s="328">
        <f t="shared" ca="1" si="3"/>
        <v>3843.0379746835429</v>
      </c>
      <c r="E31" s="328">
        <f t="shared" ca="1" si="4"/>
        <v>11437.974683544302</v>
      </c>
      <c r="G31" s="304"/>
    </row>
    <row r="32" spans="1:7" ht="15.75" x14ac:dyDescent="0.25">
      <c r="A32" s="326">
        <f t="shared" ca="1" si="0"/>
        <v>43227</v>
      </c>
      <c r="B32" s="327">
        <f t="shared" ca="1" si="1"/>
        <v>-531645.56962025282</v>
      </c>
      <c r="C32" s="328">
        <f t="shared" ca="1" si="2"/>
        <v>7594.9367088607596</v>
      </c>
      <c r="D32" s="328">
        <f t="shared" ca="1" si="3"/>
        <v>3666.0864978902932</v>
      </c>
      <c r="E32" s="328">
        <f t="shared" ca="1" si="4"/>
        <v>11261.023206751053</v>
      </c>
      <c r="G32" s="304"/>
    </row>
    <row r="33" spans="1:7" ht="15.75" x14ac:dyDescent="0.25">
      <c r="A33" s="326">
        <f t="shared" ca="1" si="0"/>
        <v>43319</v>
      </c>
      <c r="B33" s="327">
        <f t="shared" ca="1" si="1"/>
        <v>-524050.63291139208</v>
      </c>
      <c r="C33" s="328">
        <f t="shared" ca="1" si="2"/>
        <v>7594.9367088607596</v>
      </c>
      <c r="D33" s="328">
        <f t="shared" ca="1" si="3"/>
        <v>3736.2869198312214</v>
      </c>
      <c r="E33" s="328">
        <f t="shared" ca="1" si="4"/>
        <v>11331.223628691982</v>
      </c>
      <c r="G33" s="304"/>
    </row>
    <row r="34" spans="1:7" ht="15.75" x14ac:dyDescent="0.25">
      <c r="A34" s="326">
        <f t="shared" ca="1" si="0"/>
        <v>43411</v>
      </c>
      <c r="B34" s="327">
        <f t="shared" ca="1" si="1"/>
        <v>-516455.69620253134</v>
      </c>
      <c r="C34" s="328">
        <f t="shared" ca="1" si="2"/>
        <v>7594.9367088607596</v>
      </c>
      <c r="D34" s="328">
        <f t="shared" ca="1" si="3"/>
        <v>3682.9113924050612</v>
      </c>
      <c r="E34" s="328">
        <f t="shared" ca="1" si="4"/>
        <v>11277.848101265821</v>
      </c>
      <c r="G34" s="304"/>
    </row>
    <row r="35" spans="1:7" ht="15.75" x14ac:dyDescent="0.25">
      <c r="A35" s="326">
        <f t="shared" ca="1" si="0"/>
        <v>43503</v>
      </c>
      <c r="B35" s="327">
        <f t="shared" ca="1" si="1"/>
        <v>-508860.7594936706</v>
      </c>
      <c r="C35" s="328">
        <f t="shared" ca="1" si="2"/>
        <v>7594.9367088607596</v>
      </c>
      <c r="D35" s="328">
        <f t="shared" ca="1" si="3"/>
        <v>3629.5358649789005</v>
      </c>
      <c r="E35" s="328">
        <f t="shared" ca="1" si="4"/>
        <v>11224.472573839659</v>
      </c>
      <c r="G35" s="304"/>
    </row>
    <row r="36" spans="1:7" ht="15.75" x14ac:dyDescent="0.25">
      <c r="A36" s="326">
        <f t="shared" ca="1" si="0"/>
        <v>43592</v>
      </c>
      <c r="B36" s="327">
        <f t="shared" ca="1" si="1"/>
        <v>-501265.82278480986</v>
      </c>
      <c r="C36" s="328">
        <f t="shared" ca="1" si="2"/>
        <v>7594.9367088607596</v>
      </c>
      <c r="D36" s="328">
        <f t="shared" ca="1" si="3"/>
        <v>3459.5464135021075</v>
      </c>
      <c r="E36" s="328">
        <f t="shared" ca="1" si="4"/>
        <v>11054.483122362868</v>
      </c>
      <c r="G36" s="304"/>
    </row>
    <row r="37" spans="1:7" ht="15.75" x14ac:dyDescent="0.25">
      <c r="A37" s="326">
        <f t="shared" ca="1" si="0"/>
        <v>43684</v>
      </c>
      <c r="B37" s="327">
        <f t="shared" ca="1" si="1"/>
        <v>-493670.88607594912</v>
      </c>
      <c r="C37" s="328">
        <f t="shared" ca="1" si="2"/>
        <v>7594.9367088607596</v>
      </c>
      <c r="D37" s="328">
        <f t="shared" ca="1" si="3"/>
        <v>3522.7848101265804</v>
      </c>
      <c r="E37" s="328">
        <f t="shared" ca="1" si="4"/>
        <v>11117.72151898734</v>
      </c>
      <c r="G37" s="304"/>
    </row>
    <row r="38" spans="1:7" ht="15.75" x14ac:dyDescent="0.25">
      <c r="A38" s="326">
        <f t="shared" ca="1" si="0"/>
        <v>43776</v>
      </c>
      <c r="B38" s="327">
        <f t="shared" ca="1" si="1"/>
        <v>-486075.94936708838</v>
      </c>
      <c r="C38" s="328">
        <f t="shared" ca="1" si="2"/>
        <v>7594.9367088607596</v>
      </c>
      <c r="D38" s="328">
        <f t="shared" ca="1" si="3"/>
        <v>3469.4092827004201</v>
      </c>
      <c r="E38" s="328">
        <f t="shared" ca="1" si="4"/>
        <v>11064.34599156118</v>
      </c>
      <c r="G38" s="304"/>
    </row>
    <row r="39" spans="1:7" ht="15.75" x14ac:dyDescent="0.25">
      <c r="A39" s="326">
        <f t="shared" ca="1" si="0"/>
        <v>43868</v>
      </c>
      <c r="B39" s="327">
        <f t="shared" ca="1" si="1"/>
        <v>-478481.01265822764</v>
      </c>
      <c r="C39" s="328">
        <f t="shared" ca="1" si="2"/>
        <v>7594.9367088607596</v>
      </c>
      <c r="D39" s="328">
        <f t="shared" ca="1" si="3"/>
        <v>3416.0337552742599</v>
      </c>
      <c r="E39" s="328">
        <f t="shared" ca="1" si="4"/>
        <v>11010.97046413502</v>
      </c>
      <c r="G39" s="304"/>
    </row>
    <row r="40" spans="1:7" ht="15.75" x14ac:dyDescent="0.25">
      <c r="A40" s="326">
        <f t="shared" ca="1" si="0"/>
        <v>43958</v>
      </c>
      <c r="B40" s="327">
        <f t="shared" ca="1" si="1"/>
        <v>-470886.0759493669</v>
      </c>
      <c r="C40" s="328">
        <f t="shared" ca="1" si="2"/>
        <v>7594.9367088607596</v>
      </c>
      <c r="D40" s="328">
        <f t="shared" ca="1" si="3"/>
        <v>3289.556962025315</v>
      </c>
      <c r="E40" s="328">
        <f t="shared" ca="1" si="4"/>
        <v>10884.493670886075</v>
      </c>
      <c r="G40" s="304"/>
    </row>
    <row r="41" spans="1:7" ht="15.75" x14ac:dyDescent="0.25">
      <c r="A41" s="326">
        <f t="shared" ca="1" si="0"/>
        <v>44050</v>
      </c>
      <c r="B41" s="327">
        <f t="shared" ca="1" si="1"/>
        <v>-463291.13924050616</v>
      </c>
      <c r="C41" s="328">
        <f t="shared" ca="1" si="2"/>
        <v>7594.9367088607596</v>
      </c>
      <c r="D41" s="328">
        <f t="shared" ca="1" si="3"/>
        <v>3309.2827004219398</v>
      </c>
      <c r="E41" s="328">
        <f t="shared" ca="1" si="4"/>
        <v>10904.219409282699</v>
      </c>
      <c r="G41" s="304"/>
    </row>
    <row r="42" spans="1:7" ht="15.75" x14ac:dyDescent="0.25">
      <c r="A42" s="326">
        <f t="shared" ca="1" si="0"/>
        <v>44142</v>
      </c>
      <c r="B42" s="327">
        <f t="shared" ca="1" si="1"/>
        <v>-455696.20253164542</v>
      </c>
      <c r="C42" s="328">
        <f t="shared" ca="1" si="2"/>
        <v>7594.9367088607596</v>
      </c>
      <c r="D42" s="328">
        <f t="shared" ca="1" si="3"/>
        <v>3255.9071729957791</v>
      </c>
      <c r="E42" s="328">
        <f t="shared" ca="1" si="4"/>
        <v>10850.843881856539</v>
      </c>
      <c r="G42" s="304"/>
    </row>
    <row r="43" spans="1:7" ht="15.75" x14ac:dyDescent="0.25">
      <c r="A43" s="326">
        <f t="shared" ca="1" si="0"/>
        <v>44234</v>
      </c>
      <c r="B43" s="327">
        <f t="shared" ca="1" si="1"/>
        <v>-448101.26582278468</v>
      </c>
      <c r="C43" s="328">
        <f t="shared" ca="1" si="2"/>
        <v>7594.9367088607596</v>
      </c>
      <c r="D43" s="328">
        <f t="shared" ca="1" si="3"/>
        <v>3202.5316455696193</v>
      </c>
      <c r="E43" s="328">
        <f t="shared" ca="1" si="4"/>
        <v>10797.468354430379</v>
      </c>
      <c r="G43" s="304"/>
    </row>
    <row r="44" spans="1:7" ht="15.75" x14ac:dyDescent="0.25">
      <c r="A44" s="326">
        <f t="shared" ca="1" si="0"/>
        <v>44323</v>
      </c>
      <c r="B44" s="327">
        <f t="shared" ca="1" si="1"/>
        <v>-440506.32911392394</v>
      </c>
      <c r="C44" s="328">
        <f t="shared" ca="1" si="2"/>
        <v>7594.9367088607596</v>
      </c>
      <c r="D44" s="328">
        <f t="shared" ca="1" si="3"/>
        <v>3046.4662447257374</v>
      </c>
      <c r="E44" s="328">
        <f t="shared" ca="1" si="4"/>
        <v>10641.402953586497</v>
      </c>
      <c r="G44" s="304"/>
    </row>
    <row r="45" spans="1:7" ht="15.75" x14ac:dyDescent="0.25">
      <c r="A45" s="326">
        <f t="shared" ca="1" si="0"/>
        <v>44415</v>
      </c>
      <c r="B45" s="327">
        <f t="shared" ca="1" si="1"/>
        <v>-432911.3924050632</v>
      </c>
      <c r="C45" s="328">
        <f t="shared" ca="1" si="2"/>
        <v>7594.9367088607596</v>
      </c>
      <c r="D45" s="328">
        <f t="shared" ca="1" si="3"/>
        <v>3095.7805907172983</v>
      </c>
      <c r="E45" s="328">
        <f t="shared" ca="1" si="4"/>
        <v>10690.717299578058</v>
      </c>
      <c r="G45" s="304"/>
    </row>
    <row r="46" spans="1:7" ht="15.75" x14ac:dyDescent="0.25">
      <c r="A46" s="326">
        <f t="shared" ca="1" si="0"/>
        <v>44507</v>
      </c>
      <c r="B46" s="327">
        <f t="shared" ca="1" si="1"/>
        <v>-425316.45569620247</v>
      </c>
      <c r="C46" s="328">
        <f t="shared" ca="1" si="2"/>
        <v>7594.9367088607596</v>
      </c>
      <c r="D46" s="328">
        <f t="shared" ca="1" si="3"/>
        <v>3042.4050632911385</v>
      </c>
      <c r="E46" s="328">
        <f t="shared" ca="1" si="4"/>
        <v>10637.341772151898</v>
      </c>
      <c r="G46" s="304"/>
    </row>
    <row r="47" spans="1:7" ht="15.75" x14ac:dyDescent="0.25">
      <c r="A47" s="326">
        <f t="shared" ca="1" si="0"/>
        <v>44599</v>
      </c>
      <c r="B47" s="327">
        <f t="shared" ca="1" si="1"/>
        <v>-417721.51898734173</v>
      </c>
      <c r="C47" s="328">
        <f t="shared" ca="1" si="2"/>
        <v>7594.9367088607596</v>
      </c>
      <c r="D47" s="328">
        <f t="shared" ca="1" si="3"/>
        <v>2989.0295358649787</v>
      </c>
      <c r="E47" s="328">
        <f t="shared" ca="1" si="4"/>
        <v>10583.966244725738</v>
      </c>
      <c r="G47" s="304"/>
    </row>
    <row r="48" spans="1:7" ht="15.75" x14ac:dyDescent="0.25">
      <c r="A48" s="326">
        <f t="shared" ca="1" si="0"/>
        <v>44688</v>
      </c>
      <c r="B48" s="327">
        <f t="shared" ca="1" si="1"/>
        <v>-410126.58227848099</v>
      </c>
      <c r="C48" s="328">
        <f t="shared" ca="1" si="2"/>
        <v>7594.9367088607596</v>
      </c>
      <c r="D48" s="328">
        <f t="shared" ca="1" si="3"/>
        <v>2839.9261603375526</v>
      </c>
      <c r="E48" s="328">
        <f t="shared" ca="1" si="4"/>
        <v>10434.862869198312</v>
      </c>
      <c r="G48" s="304"/>
    </row>
    <row r="49" spans="1:7" ht="15.75" x14ac:dyDescent="0.25">
      <c r="A49" s="326">
        <f t="shared" ca="1" si="0"/>
        <v>44780</v>
      </c>
      <c r="B49" s="327">
        <f t="shared" ca="1" si="1"/>
        <v>-402531.64556962025</v>
      </c>
      <c r="C49" s="328">
        <f t="shared" ca="1" si="2"/>
        <v>7594.9367088607596</v>
      </c>
      <c r="D49" s="328">
        <f t="shared" ca="1" si="3"/>
        <v>2882.2784810126582</v>
      </c>
      <c r="E49" s="328">
        <f t="shared" ca="1" si="4"/>
        <v>10477.215189873417</v>
      </c>
      <c r="G49" s="304"/>
    </row>
    <row r="50" spans="1:7" ht="15.75" x14ac:dyDescent="0.25">
      <c r="A50" s="326">
        <f t="shared" ca="1" si="0"/>
        <v>44872</v>
      </c>
      <c r="B50" s="327">
        <f t="shared" ca="1" si="1"/>
        <v>-394936.70886075951</v>
      </c>
      <c r="C50" s="328">
        <f t="shared" ca="1" si="2"/>
        <v>7594.9367088607596</v>
      </c>
      <c r="D50" s="328">
        <f t="shared" ca="1" si="3"/>
        <v>2828.9029535864979</v>
      </c>
      <c r="E50" s="328">
        <f t="shared" ca="1" si="4"/>
        <v>10423.839662447257</v>
      </c>
      <c r="G50" s="304"/>
    </row>
    <row r="51" spans="1:7" ht="15.75" x14ac:dyDescent="0.25">
      <c r="A51" s="326">
        <f t="shared" ca="1" si="0"/>
        <v>44964</v>
      </c>
      <c r="B51" s="327">
        <f t="shared" ca="1" si="1"/>
        <v>-387341.77215189877</v>
      </c>
      <c r="C51" s="328">
        <f t="shared" ca="1" si="2"/>
        <v>7594.9367088607596</v>
      </c>
      <c r="D51" s="328">
        <f t="shared" ca="1" si="3"/>
        <v>2775.5274261603377</v>
      </c>
      <c r="E51" s="328">
        <f t="shared" ca="1" si="4"/>
        <v>10370.464135021097</v>
      </c>
      <c r="G51" s="304"/>
    </row>
    <row r="52" spans="1:7" ht="15.75" x14ac:dyDescent="0.25">
      <c r="A52" s="326">
        <f t="shared" ca="1" si="0"/>
        <v>45053</v>
      </c>
      <c r="B52" s="327">
        <f t="shared" ca="1" si="1"/>
        <v>-379746.83544303803</v>
      </c>
      <c r="C52" s="328">
        <f t="shared" ca="1" si="2"/>
        <v>7594.9367088607596</v>
      </c>
      <c r="D52" s="328">
        <f t="shared" ca="1" si="3"/>
        <v>2633.3860759493673</v>
      </c>
      <c r="E52" s="328">
        <f t="shared" ca="1" si="4"/>
        <v>10228.322784810127</v>
      </c>
      <c r="G52" s="304"/>
    </row>
    <row r="53" spans="1:7" ht="15.75" x14ac:dyDescent="0.25">
      <c r="A53" s="326">
        <f t="shared" ca="1" si="0"/>
        <v>45145</v>
      </c>
      <c r="B53" s="327">
        <f t="shared" ca="1" si="1"/>
        <v>-372151.89873417729</v>
      </c>
      <c r="C53" s="328">
        <f t="shared" ca="1" si="2"/>
        <v>7594.9367088607596</v>
      </c>
      <c r="D53" s="328">
        <f t="shared" ca="1" si="3"/>
        <v>2668.7763713080176</v>
      </c>
      <c r="E53" s="328">
        <f t="shared" ca="1" si="4"/>
        <v>10263.713080168778</v>
      </c>
      <c r="G53" s="304"/>
    </row>
    <row r="54" spans="1:7" ht="15.75" x14ac:dyDescent="0.25">
      <c r="A54" s="326">
        <f t="shared" ca="1" si="0"/>
        <v>45237</v>
      </c>
      <c r="B54" s="327">
        <f t="shared" ca="1" si="1"/>
        <v>-364556.96202531655</v>
      </c>
      <c r="C54" s="328">
        <f t="shared" ca="1" si="2"/>
        <v>7594.9367088607596</v>
      </c>
      <c r="D54" s="328">
        <f t="shared" ca="1" si="3"/>
        <v>2615.4008438818569</v>
      </c>
      <c r="E54" s="328">
        <f t="shared" ca="1" si="4"/>
        <v>10210.337552742616</v>
      </c>
      <c r="G54" s="304"/>
    </row>
    <row r="55" spans="1:7" ht="15.75" x14ac:dyDescent="0.25">
      <c r="A55" s="326">
        <f t="shared" ca="1" si="0"/>
        <v>45329</v>
      </c>
      <c r="B55" s="327">
        <f t="shared" ca="1" si="1"/>
        <v>-356962.02531645581</v>
      </c>
      <c r="C55" s="328">
        <f t="shared" ca="1" si="2"/>
        <v>7594.9367088607596</v>
      </c>
      <c r="D55" s="328">
        <f t="shared" ca="1" si="3"/>
        <v>2562.0253164556971</v>
      </c>
      <c r="E55" s="328">
        <f t="shared" ca="1" si="4"/>
        <v>10156.962025316458</v>
      </c>
      <c r="G55" s="304"/>
    </row>
    <row r="56" spans="1:7" ht="15.75" x14ac:dyDescent="0.25">
      <c r="A56" s="326">
        <f t="shared" ca="1" si="0"/>
        <v>45419</v>
      </c>
      <c r="B56" s="327">
        <f t="shared" ca="1" si="1"/>
        <v>-349367.08860759507</v>
      </c>
      <c r="C56" s="328">
        <f t="shared" ca="1" si="2"/>
        <v>7594.9367088607596</v>
      </c>
      <c r="D56" s="328">
        <f t="shared" ca="1" si="3"/>
        <v>2454.1139240506336</v>
      </c>
      <c r="E56" s="328">
        <f t="shared" ca="1" si="4"/>
        <v>10049.050632911392</v>
      </c>
      <c r="G56" s="304"/>
    </row>
    <row r="57" spans="1:7" ht="15.75" x14ac:dyDescent="0.25">
      <c r="A57" s="326">
        <f t="shared" ca="1" si="0"/>
        <v>45511</v>
      </c>
      <c r="B57" s="327">
        <f t="shared" ca="1" si="1"/>
        <v>-341772.15189873433</v>
      </c>
      <c r="C57" s="328">
        <f t="shared" ca="1" si="2"/>
        <v>7594.9367088607596</v>
      </c>
      <c r="D57" s="328">
        <f t="shared" ca="1" si="3"/>
        <v>2455.2742616033765</v>
      </c>
      <c r="E57" s="328">
        <f t="shared" ca="1" si="4"/>
        <v>10050.210970464137</v>
      </c>
      <c r="G57" s="304"/>
    </row>
    <row r="58" spans="1:7" ht="15.75" x14ac:dyDescent="0.25">
      <c r="A58" s="326">
        <f t="shared" ca="1" si="0"/>
        <v>45603</v>
      </c>
      <c r="B58" s="327">
        <f t="shared" ca="1" si="1"/>
        <v>-334177.21518987359</v>
      </c>
      <c r="C58" s="328">
        <f t="shared" ca="1" si="2"/>
        <v>7594.9367088607596</v>
      </c>
      <c r="D58" s="328">
        <f t="shared" ca="1" si="3"/>
        <v>2401.8987341772163</v>
      </c>
      <c r="E58" s="328">
        <f t="shared" ca="1" si="4"/>
        <v>9996.8354430379768</v>
      </c>
      <c r="G58" s="304"/>
    </row>
    <row r="59" spans="1:7" ht="15.75" x14ac:dyDescent="0.25">
      <c r="A59" s="326">
        <f t="shared" ca="1" si="0"/>
        <v>45695</v>
      </c>
      <c r="B59" s="327">
        <f t="shared" ca="1" si="1"/>
        <v>-326582.27848101285</v>
      </c>
      <c r="C59" s="328">
        <f t="shared" ca="1" si="2"/>
        <v>7594.9367088607596</v>
      </c>
      <c r="D59" s="328">
        <f t="shared" ca="1" si="3"/>
        <v>2348.5232067510565</v>
      </c>
      <c r="E59" s="328">
        <f t="shared" ca="1" si="4"/>
        <v>9943.4599156118165</v>
      </c>
      <c r="G59" s="304"/>
    </row>
    <row r="60" spans="1:7" ht="15.75" x14ac:dyDescent="0.25">
      <c r="A60" s="326">
        <f t="shared" ca="1" si="0"/>
        <v>45784</v>
      </c>
      <c r="B60" s="327">
        <f t="shared" ca="1" si="1"/>
        <v>-318987.34177215211</v>
      </c>
      <c r="C60" s="328">
        <f t="shared" ca="1" si="2"/>
        <v>7594.9367088607596</v>
      </c>
      <c r="D60" s="328">
        <f t="shared" ca="1" si="3"/>
        <v>2220.3059071729972</v>
      </c>
      <c r="E60" s="328">
        <f t="shared" ca="1" si="4"/>
        <v>9815.2426160337563</v>
      </c>
      <c r="G60" s="304"/>
    </row>
    <row r="61" spans="1:7" ht="15.75" x14ac:dyDescent="0.25">
      <c r="A61" s="326">
        <f t="shared" ca="1" si="0"/>
        <v>45876</v>
      </c>
      <c r="B61" s="327">
        <f t="shared" ca="1" si="1"/>
        <v>-311392.40506329137</v>
      </c>
      <c r="C61" s="328">
        <f t="shared" ca="1" si="2"/>
        <v>7594.9367088607596</v>
      </c>
      <c r="D61" s="328">
        <f t="shared" ca="1" si="3"/>
        <v>2241.7721518987355</v>
      </c>
      <c r="E61" s="328">
        <f t="shared" ca="1" si="4"/>
        <v>9836.708860759496</v>
      </c>
      <c r="G61" s="304"/>
    </row>
    <row r="62" spans="1:7" ht="15.75" x14ac:dyDescent="0.25">
      <c r="A62" s="326">
        <f t="shared" ca="1" si="0"/>
        <v>45968</v>
      </c>
      <c r="B62" s="327">
        <f t="shared" ca="1" si="1"/>
        <v>-303797.46835443063</v>
      </c>
      <c r="C62" s="328">
        <f t="shared" ca="1" si="2"/>
        <v>7594.9367088607596</v>
      </c>
      <c r="D62" s="328">
        <f t="shared" ca="1" si="3"/>
        <v>2188.3966244725757</v>
      </c>
      <c r="E62" s="328">
        <f t="shared" ca="1" si="4"/>
        <v>9783.3333333333358</v>
      </c>
      <c r="G62" s="304"/>
    </row>
    <row r="63" spans="1:7" ht="15.75" x14ac:dyDescent="0.25">
      <c r="A63" s="326" t="str">
        <f t="shared" ca="1" si="0"/>
        <v/>
      </c>
      <c r="B63" s="327" t="str">
        <f t="shared" ca="1" si="1"/>
        <v/>
      </c>
      <c r="C63" s="328" t="str">
        <f t="shared" ca="1" si="2"/>
        <v/>
      </c>
      <c r="D63" s="328" t="str">
        <f t="shared" ca="1" si="3"/>
        <v/>
      </c>
      <c r="E63" s="328" t="str">
        <f t="shared" ca="1" si="4"/>
        <v/>
      </c>
      <c r="G63" s="304"/>
    </row>
    <row r="64" spans="1:7" ht="15.75" x14ac:dyDescent="0.25">
      <c r="A64" s="326" t="str">
        <f t="shared" ca="1" si="0"/>
        <v/>
      </c>
      <c r="B64" s="327" t="str">
        <f t="shared" ca="1" si="1"/>
        <v/>
      </c>
      <c r="C64" s="328" t="str">
        <f t="shared" ca="1" si="2"/>
        <v/>
      </c>
      <c r="D64" s="328" t="str">
        <f t="shared" ca="1" si="3"/>
        <v/>
      </c>
      <c r="E64" s="328" t="str">
        <f t="shared" ca="1" si="4"/>
        <v/>
      </c>
      <c r="G64" s="304"/>
    </row>
    <row r="65" spans="1:7" ht="15.75" x14ac:dyDescent="0.25">
      <c r="A65" s="326" t="str">
        <f t="shared" ca="1" si="0"/>
        <v/>
      </c>
      <c r="B65" s="327" t="str">
        <f t="shared" ca="1" si="1"/>
        <v/>
      </c>
      <c r="C65" s="328" t="str">
        <f t="shared" ca="1" si="2"/>
        <v/>
      </c>
      <c r="D65" s="328" t="str">
        <f t="shared" ca="1" si="3"/>
        <v/>
      </c>
      <c r="E65" s="328" t="str">
        <f t="shared" ca="1" si="4"/>
        <v/>
      </c>
      <c r="G65" s="304"/>
    </row>
    <row r="66" spans="1:7" ht="15.75" x14ac:dyDescent="0.25">
      <c r="A66" s="326" t="str">
        <f t="shared" ca="1" si="0"/>
        <v/>
      </c>
      <c r="B66" s="327" t="str">
        <f t="shared" ca="1" si="1"/>
        <v/>
      </c>
      <c r="C66" s="328" t="str">
        <f t="shared" ca="1" si="2"/>
        <v/>
      </c>
      <c r="D66" s="328" t="str">
        <f t="shared" ca="1" si="3"/>
        <v/>
      </c>
      <c r="E66" s="328" t="str">
        <f t="shared" ca="1" si="4"/>
        <v/>
      </c>
      <c r="G66" s="304"/>
    </row>
    <row r="67" spans="1:7" ht="15.75" x14ac:dyDescent="0.25">
      <c r="A67" s="326" t="str">
        <f t="shared" ca="1" si="0"/>
        <v/>
      </c>
      <c r="B67" s="327" t="str">
        <f t="shared" ca="1" si="1"/>
        <v/>
      </c>
      <c r="C67" s="328" t="str">
        <f t="shared" ca="1" si="2"/>
        <v/>
      </c>
      <c r="D67" s="328" t="str">
        <f t="shared" ca="1" si="3"/>
        <v/>
      </c>
      <c r="E67" s="328" t="str">
        <f t="shared" ca="1" si="4"/>
        <v/>
      </c>
      <c r="G67" s="304"/>
    </row>
    <row r="68" spans="1:7" ht="15.75" x14ac:dyDescent="0.25">
      <c r="A68" s="326" t="str">
        <f t="shared" ca="1" si="0"/>
        <v/>
      </c>
      <c r="B68" s="327" t="str">
        <f t="shared" ca="1" si="1"/>
        <v/>
      </c>
      <c r="C68" s="328" t="str">
        <f t="shared" ca="1" si="2"/>
        <v/>
      </c>
      <c r="D68" s="328" t="str">
        <f t="shared" ca="1" si="3"/>
        <v/>
      </c>
      <c r="E68" s="328" t="str">
        <f t="shared" ca="1" si="4"/>
        <v/>
      </c>
      <c r="G68" s="304"/>
    </row>
    <row r="69" spans="1:7" ht="15.75" x14ac:dyDescent="0.25">
      <c r="A69" s="326" t="str">
        <f t="shared" ca="1" si="0"/>
        <v/>
      </c>
      <c r="B69" s="327" t="str">
        <f t="shared" ca="1" si="1"/>
        <v/>
      </c>
      <c r="C69" s="328" t="str">
        <f t="shared" ca="1" si="2"/>
        <v/>
      </c>
      <c r="D69" s="328" t="str">
        <f t="shared" ca="1" si="3"/>
        <v/>
      </c>
      <c r="E69" s="328" t="str">
        <f t="shared" ca="1" si="4"/>
        <v/>
      </c>
      <c r="G69" s="304"/>
    </row>
    <row r="70" spans="1:7" ht="15.75" x14ac:dyDescent="0.25">
      <c r="A70" s="326" t="str">
        <f t="shared" ca="1" si="0"/>
        <v/>
      </c>
      <c r="B70" s="327" t="str">
        <f t="shared" ca="1" si="1"/>
        <v/>
      </c>
      <c r="C70" s="328" t="str">
        <f t="shared" ca="1" si="2"/>
        <v/>
      </c>
      <c r="D70" s="328" t="str">
        <f t="shared" ca="1" si="3"/>
        <v/>
      </c>
      <c r="E70" s="328" t="str">
        <f t="shared" ca="1" si="4"/>
        <v/>
      </c>
      <c r="G70" s="304"/>
    </row>
    <row r="71" spans="1:7" ht="15.75" x14ac:dyDescent="0.25">
      <c r="A71" s="326" t="str">
        <f t="shared" ca="1" si="0"/>
        <v/>
      </c>
      <c r="B71" s="327" t="str">
        <f t="shared" ca="1" si="1"/>
        <v/>
      </c>
      <c r="C71" s="328" t="str">
        <f t="shared" ca="1" si="2"/>
        <v/>
      </c>
      <c r="D71" s="328" t="str">
        <f t="shared" ca="1" si="3"/>
        <v/>
      </c>
      <c r="E71" s="328" t="str">
        <f t="shared" ca="1" si="4"/>
        <v/>
      </c>
      <c r="G71" s="304"/>
    </row>
    <row r="72" spans="1:7" ht="15.75" x14ac:dyDescent="0.25">
      <c r="A72" s="326" t="str">
        <f t="shared" ca="1" si="0"/>
        <v/>
      </c>
      <c r="B72" s="327" t="str">
        <f t="shared" ca="1" si="1"/>
        <v/>
      </c>
      <c r="C72" s="328" t="str">
        <f t="shared" ca="1" si="2"/>
        <v/>
      </c>
      <c r="D72" s="328" t="str">
        <f t="shared" ca="1" si="3"/>
        <v/>
      </c>
      <c r="E72" s="328" t="str">
        <f t="shared" ca="1" si="4"/>
        <v/>
      </c>
      <c r="G72" s="304"/>
    </row>
    <row r="73" spans="1:7" ht="15.75" x14ac:dyDescent="0.25">
      <c r="A73" s="326" t="str">
        <f t="shared" ca="1" si="0"/>
        <v/>
      </c>
      <c r="B73" s="327" t="str">
        <f t="shared" ca="1" si="1"/>
        <v/>
      </c>
      <c r="C73" s="328" t="str">
        <f t="shared" ca="1" si="2"/>
        <v/>
      </c>
      <c r="D73" s="328" t="str">
        <f t="shared" ca="1" si="3"/>
        <v/>
      </c>
      <c r="E73" s="328" t="str">
        <f t="shared" ca="1" si="4"/>
        <v/>
      </c>
      <c r="G73" s="304"/>
    </row>
    <row r="74" spans="1:7" ht="15.75" x14ac:dyDescent="0.25">
      <c r="A74" s="326" t="str">
        <f t="shared" ca="1" si="0"/>
        <v/>
      </c>
      <c r="B74" s="327" t="str">
        <f t="shared" ca="1" si="1"/>
        <v/>
      </c>
      <c r="C74" s="328" t="str">
        <f t="shared" ca="1" si="2"/>
        <v/>
      </c>
      <c r="D74" s="328" t="str">
        <f t="shared" ca="1" si="3"/>
        <v/>
      </c>
      <c r="E74" s="328" t="str">
        <f t="shared" ca="1" si="4"/>
        <v/>
      </c>
      <c r="G74" s="304"/>
    </row>
    <row r="75" spans="1:7" ht="15.75" x14ac:dyDescent="0.25">
      <c r="A75" s="326" t="str">
        <f t="shared" ca="1" si="0"/>
        <v/>
      </c>
      <c r="B75" s="327" t="str">
        <f t="shared" ca="1" si="1"/>
        <v/>
      </c>
      <c r="C75" s="328" t="str">
        <f t="shared" ca="1" si="2"/>
        <v/>
      </c>
      <c r="D75" s="328" t="str">
        <f t="shared" ca="1" si="3"/>
        <v/>
      </c>
      <c r="E75" s="328" t="str">
        <f t="shared" ca="1" si="4"/>
        <v/>
      </c>
      <c r="G75" s="304"/>
    </row>
    <row r="76" spans="1:7" ht="15.75" x14ac:dyDescent="0.25">
      <c r="A76" s="326" t="str">
        <f t="shared" ca="1" si="0"/>
        <v/>
      </c>
      <c r="B76" s="327" t="str">
        <f t="shared" ca="1" si="1"/>
        <v/>
      </c>
      <c r="C76" s="328" t="str">
        <f t="shared" ca="1" si="2"/>
        <v/>
      </c>
      <c r="D76" s="328" t="str">
        <f t="shared" ca="1" si="3"/>
        <v/>
      </c>
      <c r="E76" s="328" t="str">
        <f t="shared" ca="1" si="4"/>
        <v/>
      </c>
      <c r="G76" s="304"/>
    </row>
    <row r="77" spans="1:7" ht="15.75" x14ac:dyDescent="0.25">
      <c r="A77" s="326" t="str">
        <f t="shared" ca="1" si="0"/>
        <v/>
      </c>
      <c r="B77" s="327" t="str">
        <f t="shared" ca="1" si="1"/>
        <v/>
      </c>
      <c r="C77" s="328" t="str">
        <f t="shared" ca="1" si="2"/>
        <v/>
      </c>
      <c r="D77" s="328" t="str">
        <f t="shared" ca="1" si="3"/>
        <v/>
      </c>
      <c r="E77" s="328" t="str">
        <f t="shared" ca="1" si="4"/>
        <v/>
      </c>
      <c r="G77" s="304"/>
    </row>
    <row r="78" spans="1:7" ht="15.75" x14ac:dyDescent="0.25">
      <c r="A78" s="326" t="str">
        <f t="shared" ca="1" si="0"/>
        <v/>
      </c>
      <c r="B78" s="327" t="str">
        <f t="shared" ca="1" si="1"/>
        <v/>
      </c>
      <c r="C78" s="328" t="str">
        <f t="shared" ca="1" si="2"/>
        <v/>
      </c>
      <c r="D78" s="328" t="str">
        <f t="shared" ca="1" si="3"/>
        <v/>
      </c>
      <c r="E78" s="328" t="str">
        <f t="shared" ca="1" si="4"/>
        <v/>
      </c>
      <c r="G78" s="304"/>
    </row>
    <row r="79" spans="1:7" ht="15.75" x14ac:dyDescent="0.25">
      <c r="A79" s="326" t="str">
        <f t="shared" ca="1" si="0"/>
        <v/>
      </c>
      <c r="B79" s="327" t="str">
        <f t="shared" ca="1" si="1"/>
        <v/>
      </c>
      <c r="C79" s="328" t="str">
        <f t="shared" ca="1" si="2"/>
        <v/>
      </c>
      <c r="D79" s="328" t="str">
        <f t="shared" ca="1" si="3"/>
        <v/>
      </c>
      <c r="E79" s="328" t="str">
        <f t="shared" ca="1" si="4"/>
        <v/>
      </c>
      <c r="G79" s="304"/>
    </row>
    <row r="80" spans="1:7" ht="15.75" x14ac:dyDescent="0.25">
      <c r="A80" s="326" t="str">
        <f t="shared" ca="1" si="0"/>
        <v/>
      </c>
      <c r="B80" s="327" t="str">
        <f t="shared" ca="1" si="1"/>
        <v/>
      </c>
      <c r="C80" s="328" t="str">
        <f t="shared" ca="1" si="2"/>
        <v/>
      </c>
      <c r="D80" s="328" t="str">
        <f t="shared" ca="1" si="3"/>
        <v/>
      </c>
      <c r="E80" s="328" t="str">
        <f t="shared" ca="1" si="4"/>
        <v/>
      </c>
      <c r="G80" s="304"/>
    </row>
    <row r="81" spans="1:7" ht="15.75" x14ac:dyDescent="0.25">
      <c r="A81" s="326" t="str">
        <f t="shared" ca="1" si="0"/>
        <v/>
      </c>
      <c r="B81" s="327" t="str">
        <f t="shared" ca="1" si="1"/>
        <v/>
      </c>
      <c r="C81" s="328" t="str">
        <f t="shared" ca="1" si="2"/>
        <v/>
      </c>
      <c r="D81" s="328" t="str">
        <f t="shared" ca="1" si="3"/>
        <v/>
      </c>
      <c r="E81" s="328" t="str">
        <f t="shared" ca="1" si="4"/>
        <v/>
      </c>
      <c r="G81" s="304"/>
    </row>
    <row r="82" spans="1:7" ht="15.75" x14ac:dyDescent="0.25">
      <c r="A82" s="326" t="str">
        <f t="shared" ca="1" si="0"/>
        <v/>
      </c>
      <c r="B82" s="327" t="str">
        <f t="shared" ca="1" si="1"/>
        <v/>
      </c>
      <c r="C82" s="328" t="str">
        <f t="shared" ca="1" si="2"/>
        <v/>
      </c>
      <c r="D82" s="328" t="str">
        <f t="shared" ca="1" si="3"/>
        <v/>
      </c>
      <c r="E82" s="328" t="str">
        <f t="shared" ca="1" si="4"/>
        <v/>
      </c>
      <c r="G82" s="304"/>
    </row>
    <row r="83" spans="1:7" ht="15.75" x14ac:dyDescent="0.25">
      <c r="A83" s="326" t="str">
        <f t="shared" ca="1" si="0"/>
        <v/>
      </c>
      <c r="B83" s="327" t="str">
        <f t="shared" ca="1" si="1"/>
        <v/>
      </c>
      <c r="C83" s="328" t="str">
        <f t="shared" ca="1" si="2"/>
        <v/>
      </c>
      <c r="D83" s="328" t="str">
        <f t="shared" ca="1" si="3"/>
        <v/>
      </c>
      <c r="E83" s="328" t="str">
        <f t="shared" ca="1" si="4"/>
        <v/>
      </c>
      <c r="G83" s="304"/>
    </row>
    <row r="84" spans="1:7" ht="15.75" x14ac:dyDescent="0.25">
      <c r="A84" s="326" t="str">
        <f t="shared" ca="1" si="0"/>
        <v/>
      </c>
      <c r="B84" s="327" t="str">
        <f t="shared" ca="1" si="1"/>
        <v/>
      </c>
      <c r="C84" s="328" t="str">
        <f t="shared" ca="1" si="2"/>
        <v/>
      </c>
      <c r="D84" s="328" t="str">
        <f t="shared" ca="1" si="3"/>
        <v/>
      </c>
      <c r="E84" s="328" t="str">
        <f t="shared" ca="1" si="4"/>
        <v/>
      </c>
      <c r="G84" s="304"/>
    </row>
    <row r="85" spans="1:7" ht="15.75" x14ac:dyDescent="0.25">
      <c r="A85" s="326" t="str">
        <f t="shared" ca="1" si="0"/>
        <v/>
      </c>
      <c r="B85" s="327" t="str">
        <f t="shared" ca="1" si="1"/>
        <v/>
      </c>
      <c r="C85" s="328" t="str">
        <f t="shared" ca="1" si="2"/>
        <v/>
      </c>
      <c r="D85" s="328" t="str">
        <f t="shared" ca="1" si="3"/>
        <v/>
      </c>
      <c r="E85" s="328" t="str">
        <f t="shared" ca="1" si="4"/>
        <v/>
      </c>
      <c r="G85" s="304"/>
    </row>
    <row r="86" spans="1:7" ht="15.75" x14ac:dyDescent="0.25">
      <c r="A86" s="326" t="str">
        <f t="shared" ca="1" si="0"/>
        <v/>
      </c>
      <c r="B86" s="327" t="str">
        <f t="shared" ca="1" si="1"/>
        <v/>
      </c>
      <c r="C86" s="328" t="str">
        <f t="shared" ca="1" si="2"/>
        <v/>
      </c>
      <c r="D86" s="328" t="str">
        <f t="shared" ca="1" si="3"/>
        <v/>
      </c>
      <c r="E86" s="328" t="str">
        <f t="shared" ca="1" si="4"/>
        <v/>
      </c>
      <c r="G86" s="304"/>
    </row>
    <row r="87" spans="1:7" ht="15.75" x14ac:dyDescent="0.25">
      <c r="A87" s="326" t="str">
        <f t="shared" ca="1" si="0"/>
        <v/>
      </c>
      <c r="B87" s="327" t="str">
        <f t="shared" ca="1" si="1"/>
        <v/>
      </c>
      <c r="C87" s="328" t="str">
        <f t="shared" ca="1" si="2"/>
        <v/>
      </c>
      <c r="D87" s="328" t="str">
        <f t="shared" ca="1" si="3"/>
        <v/>
      </c>
      <c r="E87" s="328" t="str">
        <f t="shared" ca="1" si="4"/>
        <v/>
      </c>
      <c r="G87" s="304"/>
    </row>
    <row r="88" spans="1:7" ht="15.75" x14ac:dyDescent="0.25">
      <c r="A88" s="326" t="str">
        <f t="shared" ref="A88:A151" ca="1" si="5">IF(A87="","",IF(EDATE(A87,$B$8)&gt;EDATE(B$9,-$B$8),"",EDATE(A87,$B$8)))</f>
        <v/>
      </c>
      <c r="B88" s="327" t="str">
        <f t="shared" ca="1" si="1"/>
        <v/>
      </c>
      <c r="C88" s="328" t="str">
        <f t="shared" ca="1" si="2"/>
        <v/>
      </c>
      <c r="D88" s="328" t="str">
        <f t="shared" ca="1" si="3"/>
        <v/>
      </c>
      <c r="E88" s="328" t="str">
        <f t="shared" ca="1" si="4"/>
        <v/>
      </c>
      <c r="G88" s="304"/>
    </row>
    <row r="89" spans="1:7" ht="15.75" x14ac:dyDescent="0.25">
      <c r="A89" s="326" t="str">
        <f t="shared" ca="1" si="5"/>
        <v/>
      </c>
      <c r="B89" s="327" t="str">
        <f t="shared" ref="B89:B152" ca="1" si="6">IF(A89="","",IF(C89="",B88,B88+C89))</f>
        <v/>
      </c>
      <c r="C89" s="328" t="str">
        <f t="shared" ref="C89:C152" ca="1" si="7">IF(A89="","",IF(A89&lt;B$13,"",B$12))</f>
        <v/>
      </c>
      <c r="D89" s="328" t="str">
        <f t="shared" ref="D89:D152" ca="1" si="8">IF(A89="","",-B88*B$4*(A89-A88)/360)</f>
        <v/>
      </c>
      <c r="E89" s="328" t="str">
        <f t="shared" ref="E89:E152" ca="1" si="9">IF(A89="","",IF(C89="",D89,D89+C89))</f>
        <v/>
      </c>
      <c r="G89" s="304"/>
    </row>
    <row r="90" spans="1:7" ht="15.75" x14ac:dyDescent="0.25">
      <c r="A90" s="326" t="str">
        <f t="shared" ca="1" si="5"/>
        <v/>
      </c>
      <c r="B90" s="327" t="str">
        <f t="shared" ca="1" si="6"/>
        <v/>
      </c>
      <c r="C90" s="328" t="str">
        <f t="shared" ca="1" si="7"/>
        <v/>
      </c>
      <c r="D90" s="328" t="str">
        <f t="shared" ca="1" si="8"/>
        <v/>
      </c>
      <c r="E90" s="328" t="str">
        <f t="shared" ca="1" si="9"/>
        <v/>
      </c>
      <c r="G90" s="304"/>
    </row>
    <row r="91" spans="1:7" ht="15.75" x14ac:dyDescent="0.25">
      <c r="A91" s="326" t="str">
        <f t="shared" ca="1" si="5"/>
        <v/>
      </c>
      <c r="B91" s="327" t="str">
        <f t="shared" ca="1" si="6"/>
        <v/>
      </c>
      <c r="C91" s="328" t="str">
        <f t="shared" ca="1" si="7"/>
        <v/>
      </c>
      <c r="D91" s="328" t="str">
        <f t="shared" ca="1" si="8"/>
        <v/>
      </c>
      <c r="E91" s="328" t="str">
        <f t="shared" ca="1" si="9"/>
        <v/>
      </c>
      <c r="G91" s="304"/>
    </row>
    <row r="92" spans="1:7" ht="15.75" x14ac:dyDescent="0.25">
      <c r="A92" s="326" t="str">
        <f t="shared" ca="1" si="5"/>
        <v/>
      </c>
      <c r="B92" s="327" t="str">
        <f t="shared" ca="1" si="6"/>
        <v/>
      </c>
      <c r="C92" s="328" t="str">
        <f t="shared" ca="1" si="7"/>
        <v/>
      </c>
      <c r="D92" s="328" t="str">
        <f t="shared" ca="1" si="8"/>
        <v/>
      </c>
      <c r="E92" s="328" t="str">
        <f t="shared" ca="1" si="9"/>
        <v/>
      </c>
      <c r="G92" s="304"/>
    </row>
    <row r="93" spans="1:7" ht="15.75" x14ac:dyDescent="0.25">
      <c r="A93" s="326" t="str">
        <f t="shared" ca="1" si="5"/>
        <v/>
      </c>
      <c r="B93" s="327" t="str">
        <f t="shared" ca="1" si="6"/>
        <v/>
      </c>
      <c r="C93" s="328" t="str">
        <f t="shared" ca="1" si="7"/>
        <v/>
      </c>
      <c r="D93" s="328" t="str">
        <f t="shared" ca="1" si="8"/>
        <v/>
      </c>
      <c r="E93" s="328" t="str">
        <f t="shared" ca="1" si="9"/>
        <v/>
      </c>
      <c r="G93" s="304"/>
    </row>
    <row r="94" spans="1:7" ht="15.75" x14ac:dyDescent="0.25">
      <c r="A94" s="326" t="str">
        <f t="shared" ca="1" si="5"/>
        <v/>
      </c>
      <c r="B94" s="327" t="str">
        <f t="shared" ca="1" si="6"/>
        <v/>
      </c>
      <c r="C94" s="328" t="str">
        <f t="shared" ca="1" si="7"/>
        <v/>
      </c>
      <c r="D94" s="328" t="str">
        <f t="shared" ca="1" si="8"/>
        <v/>
      </c>
      <c r="E94" s="328" t="str">
        <f t="shared" ca="1" si="9"/>
        <v/>
      </c>
      <c r="G94" s="304"/>
    </row>
    <row r="95" spans="1:7" ht="15.75" x14ac:dyDescent="0.25">
      <c r="A95" s="326" t="str">
        <f t="shared" ca="1" si="5"/>
        <v/>
      </c>
      <c r="B95" s="327" t="str">
        <f t="shared" ca="1" si="6"/>
        <v/>
      </c>
      <c r="C95" s="328" t="str">
        <f t="shared" ca="1" si="7"/>
        <v/>
      </c>
      <c r="D95" s="328" t="str">
        <f t="shared" ca="1" si="8"/>
        <v/>
      </c>
      <c r="E95" s="328" t="str">
        <f t="shared" ca="1" si="9"/>
        <v/>
      </c>
      <c r="G95" s="304"/>
    </row>
    <row r="96" spans="1:7" ht="15.75" x14ac:dyDescent="0.25">
      <c r="A96" s="326" t="str">
        <f t="shared" ca="1" si="5"/>
        <v/>
      </c>
      <c r="B96" s="327" t="str">
        <f t="shared" ca="1" si="6"/>
        <v/>
      </c>
      <c r="C96" s="328" t="str">
        <f t="shared" ca="1" si="7"/>
        <v/>
      </c>
      <c r="D96" s="328" t="str">
        <f t="shared" ca="1" si="8"/>
        <v/>
      </c>
      <c r="E96" s="328" t="str">
        <f t="shared" ca="1" si="9"/>
        <v/>
      </c>
      <c r="G96" s="304"/>
    </row>
    <row r="97" spans="1:7" ht="15.75" x14ac:dyDescent="0.25">
      <c r="A97" s="326" t="str">
        <f t="shared" ca="1" si="5"/>
        <v/>
      </c>
      <c r="B97" s="327" t="str">
        <f t="shared" ca="1" si="6"/>
        <v/>
      </c>
      <c r="C97" s="328" t="str">
        <f t="shared" ca="1" si="7"/>
        <v/>
      </c>
      <c r="D97" s="328" t="str">
        <f t="shared" ca="1" si="8"/>
        <v/>
      </c>
      <c r="E97" s="328" t="str">
        <f t="shared" ca="1" si="9"/>
        <v/>
      </c>
      <c r="G97" s="304"/>
    </row>
    <row r="98" spans="1:7" ht="15.75" x14ac:dyDescent="0.25">
      <c r="A98" s="326" t="str">
        <f t="shared" ca="1" si="5"/>
        <v/>
      </c>
      <c r="B98" s="327" t="str">
        <f t="shared" ca="1" si="6"/>
        <v/>
      </c>
      <c r="C98" s="328" t="str">
        <f t="shared" ca="1" si="7"/>
        <v/>
      </c>
      <c r="D98" s="328" t="str">
        <f t="shared" ca="1" si="8"/>
        <v/>
      </c>
      <c r="E98" s="328" t="str">
        <f t="shared" ca="1" si="9"/>
        <v/>
      </c>
      <c r="G98" s="304"/>
    </row>
    <row r="99" spans="1:7" ht="15.75" x14ac:dyDescent="0.25">
      <c r="A99" s="326" t="str">
        <f t="shared" ca="1" si="5"/>
        <v/>
      </c>
      <c r="B99" s="327" t="str">
        <f t="shared" ca="1" si="6"/>
        <v/>
      </c>
      <c r="C99" s="328" t="str">
        <f t="shared" ca="1" si="7"/>
        <v/>
      </c>
      <c r="D99" s="328" t="str">
        <f t="shared" ca="1" si="8"/>
        <v/>
      </c>
      <c r="E99" s="328" t="str">
        <f t="shared" ca="1" si="9"/>
        <v/>
      </c>
      <c r="G99" s="304"/>
    </row>
    <row r="100" spans="1:7" ht="15.75" x14ac:dyDescent="0.25">
      <c r="A100" s="326" t="str">
        <f t="shared" ca="1" si="5"/>
        <v/>
      </c>
      <c r="B100" s="327" t="str">
        <f t="shared" ca="1" si="6"/>
        <v/>
      </c>
      <c r="C100" s="328" t="str">
        <f t="shared" ca="1" si="7"/>
        <v/>
      </c>
      <c r="D100" s="328" t="str">
        <f t="shared" ca="1" si="8"/>
        <v/>
      </c>
      <c r="E100" s="328" t="str">
        <f t="shared" ca="1" si="9"/>
        <v/>
      </c>
      <c r="G100" s="304"/>
    </row>
    <row r="101" spans="1:7" ht="15.75" x14ac:dyDescent="0.25">
      <c r="A101" s="326" t="str">
        <f t="shared" ca="1" si="5"/>
        <v/>
      </c>
      <c r="B101" s="327" t="str">
        <f t="shared" ca="1" si="6"/>
        <v/>
      </c>
      <c r="C101" s="328" t="str">
        <f t="shared" ca="1" si="7"/>
        <v/>
      </c>
      <c r="D101" s="328" t="str">
        <f t="shared" ca="1" si="8"/>
        <v/>
      </c>
      <c r="E101" s="328" t="str">
        <f t="shared" ca="1" si="9"/>
        <v/>
      </c>
      <c r="G101" s="304"/>
    </row>
    <row r="102" spans="1:7" ht="15.75" x14ac:dyDescent="0.25">
      <c r="A102" s="326" t="str">
        <f t="shared" ca="1" si="5"/>
        <v/>
      </c>
      <c r="B102" s="327" t="str">
        <f t="shared" ca="1" si="6"/>
        <v/>
      </c>
      <c r="C102" s="328" t="str">
        <f t="shared" ca="1" si="7"/>
        <v/>
      </c>
      <c r="D102" s="328" t="str">
        <f t="shared" ca="1" si="8"/>
        <v/>
      </c>
      <c r="E102" s="328" t="str">
        <f t="shared" ca="1" si="9"/>
        <v/>
      </c>
      <c r="G102" s="304"/>
    </row>
    <row r="103" spans="1:7" ht="15.75" x14ac:dyDescent="0.25">
      <c r="A103" s="326" t="str">
        <f t="shared" ca="1" si="5"/>
        <v/>
      </c>
      <c r="B103" s="327" t="str">
        <f t="shared" ca="1" si="6"/>
        <v/>
      </c>
      <c r="C103" s="328" t="str">
        <f t="shared" ca="1" si="7"/>
        <v/>
      </c>
      <c r="D103" s="328" t="str">
        <f t="shared" ca="1" si="8"/>
        <v/>
      </c>
      <c r="E103" s="328" t="str">
        <f t="shared" ca="1" si="9"/>
        <v/>
      </c>
      <c r="G103" s="304"/>
    </row>
    <row r="104" spans="1:7" ht="15.75" x14ac:dyDescent="0.25">
      <c r="A104" s="326" t="str">
        <f t="shared" ca="1" si="5"/>
        <v/>
      </c>
      <c r="B104" s="327" t="str">
        <f t="shared" ca="1" si="6"/>
        <v/>
      </c>
      <c r="C104" s="328" t="str">
        <f t="shared" ca="1" si="7"/>
        <v/>
      </c>
      <c r="D104" s="328" t="str">
        <f t="shared" ca="1" si="8"/>
        <v/>
      </c>
      <c r="E104" s="328" t="str">
        <f t="shared" ca="1" si="9"/>
        <v/>
      </c>
      <c r="G104" s="304"/>
    </row>
    <row r="105" spans="1:7" ht="15.75" x14ac:dyDescent="0.25">
      <c r="A105" s="326" t="str">
        <f t="shared" ca="1" si="5"/>
        <v/>
      </c>
      <c r="B105" s="327" t="str">
        <f t="shared" ca="1" si="6"/>
        <v/>
      </c>
      <c r="C105" s="328" t="str">
        <f t="shared" ca="1" si="7"/>
        <v/>
      </c>
      <c r="D105" s="328" t="str">
        <f t="shared" ca="1" si="8"/>
        <v/>
      </c>
      <c r="E105" s="328" t="str">
        <f t="shared" ca="1" si="9"/>
        <v/>
      </c>
      <c r="G105" s="304"/>
    </row>
    <row r="106" spans="1:7" ht="15.75" x14ac:dyDescent="0.25">
      <c r="A106" s="326" t="str">
        <f t="shared" ca="1" si="5"/>
        <v/>
      </c>
      <c r="B106" s="327" t="str">
        <f t="shared" ca="1" si="6"/>
        <v/>
      </c>
      <c r="C106" s="328" t="str">
        <f t="shared" ca="1" si="7"/>
        <v/>
      </c>
      <c r="D106" s="328" t="str">
        <f t="shared" ca="1" si="8"/>
        <v/>
      </c>
      <c r="E106" s="328" t="str">
        <f t="shared" ca="1" si="9"/>
        <v/>
      </c>
      <c r="G106" s="304"/>
    </row>
    <row r="107" spans="1:7" ht="15.75" x14ac:dyDescent="0.25">
      <c r="A107" s="326" t="str">
        <f t="shared" ca="1" si="5"/>
        <v/>
      </c>
      <c r="B107" s="327" t="str">
        <f t="shared" ca="1" si="6"/>
        <v/>
      </c>
      <c r="C107" s="328" t="str">
        <f t="shared" ca="1" si="7"/>
        <v/>
      </c>
      <c r="D107" s="328" t="str">
        <f t="shared" ca="1" si="8"/>
        <v/>
      </c>
      <c r="E107" s="328" t="str">
        <f t="shared" ca="1" si="9"/>
        <v/>
      </c>
      <c r="G107" s="304"/>
    </row>
    <row r="108" spans="1:7" ht="15.75" x14ac:dyDescent="0.25">
      <c r="A108" s="326" t="str">
        <f t="shared" ca="1" si="5"/>
        <v/>
      </c>
      <c r="B108" s="327" t="str">
        <f t="shared" ca="1" si="6"/>
        <v/>
      </c>
      <c r="C108" s="328" t="str">
        <f t="shared" ca="1" si="7"/>
        <v/>
      </c>
      <c r="D108" s="328" t="str">
        <f t="shared" ca="1" si="8"/>
        <v/>
      </c>
      <c r="E108" s="328" t="str">
        <f t="shared" ca="1" si="9"/>
        <v/>
      </c>
      <c r="G108" s="304"/>
    </row>
    <row r="109" spans="1:7" ht="15.75" x14ac:dyDescent="0.25">
      <c r="A109" s="326" t="str">
        <f t="shared" ca="1" si="5"/>
        <v/>
      </c>
      <c r="B109" s="327" t="str">
        <f t="shared" ca="1" si="6"/>
        <v/>
      </c>
      <c r="C109" s="328" t="str">
        <f t="shared" ca="1" si="7"/>
        <v/>
      </c>
      <c r="D109" s="328" t="str">
        <f t="shared" ca="1" si="8"/>
        <v/>
      </c>
      <c r="E109" s="328" t="str">
        <f t="shared" ca="1" si="9"/>
        <v/>
      </c>
      <c r="G109" s="304"/>
    </row>
    <row r="110" spans="1:7" ht="15.75" x14ac:dyDescent="0.25">
      <c r="A110" s="326" t="str">
        <f t="shared" ca="1" si="5"/>
        <v/>
      </c>
      <c r="B110" s="327" t="str">
        <f t="shared" ca="1" si="6"/>
        <v/>
      </c>
      <c r="C110" s="328" t="str">
        <f t="shared" ca="1" si="7"/>
        <v/>
      </c>
      <c r="D110" s="328" t="str">
        <f t="shared" ca="1" si="8"/>
        <v/>
      </c>
      <c r="E110" s="328" t="str">
        <f t="shared" ca="1" si="9"/>
        <v/>
      </c>
      <c r="G110" s="304"/>
    </row>
    <row r="111" spans="1:7" ht="15.75" x14ac:dyDescent="0.25">
      <c r="A111" s="326" t="str">
        <f t="shared" ca="1" si="5"/>
        <v/>
      </c>
      <c r="B111" s="327" t="str">
        <f t="shared" ca="1" si="6"/>
        <v/>
      </c>
      <c r="C111" s="328" t="str">
        <f t="shared" ca="1" si="7"/>
        <v/>
      </c>
      <c r="D111" s="328" t="str">
        <f t="shared" ca="1" si="8"/>
        <v/>
      </c>
      <c r="E111" s="328" t="str">
        <f t="shared" ca="1" si="9"/>
        <v/>
      </c>
      <c r="G111" s="304"/>
    </row>
    <row r="112" spans="1:7" ht="15.75" x14ac:dyDescent="0.25">
      <c r="A112" s="326" t="str">
        <f t="shared" ca="1" si="5"/>
        <v/>
      </c>
      <c r="B112" s="327" t="str">
        <f t="shared" ca="1" si="6"/>
        <v/>
      </c>
      <c r="C112" s="328" t="str">
        <f t="shared" ca="1" si="7"/>
        <v/>
      </c>
      <c r="D112" s="328" t="str">
        <f t="shared" ca="1" si="8"/>
        <v/>
      </c>
      <c r="E112" s="328" t="str">
        <f t="shared" ca="1" si="9"/>
        <v/>
      </c>
      <c r="G112" s="304"/>
    </row>
    <row r="113" spans="1:7" ht="15.75" x14ac:dyDescent="0.25">
      <c r="A113" s="326" t="str">
        <f t="shared" ca="1" si="5"/>
        <v/>
      </c>
      <c r="B113" s="327" t="str">
        <f t="shared" ca="1" si="6"/>
        <v/>
      </c>
      <c r="C113" s="328" t="str">
        <f t="shared" ca="1" si="7"/>
        <v/>
      </c>
      <c r="D113" s="328" t="str">
        <f t="shared" ca="1" si="8"/>
        <v/>
      </c>
      <c r="E113" s="328" t="str">
        <f t="shared" ca="1" si="9"/>
        <v/>
      </c>
      <c r="G113" s="304"/>
    </row>
    <row r="114" spans="1:7" ht="15.75" x14ac:dyDescent="0.25">
      <c r="A114" s="326" t="str">
        <f t="shared" ca="1" si="5"/>
        <v/>
      </c>
      <c r="B114" s="327" t="str">
        <f t="shared" ca="1" si="6"/>
        <v/>
      </c>
      <c r="C114" s="328" t="str">
        <f t="shared" ca="1" si="7"/>
        <v/>
      </c>
      <c r="D114" s="328" t="str">
        <f t="shared" ca="1" si="8"/>
        <v/>
      </c>
      <c r="E114" s="328" t="str">
        <f t="shared" ca="1" si="9"/>
        <v/>
      </c>
      <c r="G114" s="304"/>
    </row>
    <row r="115" spans="1:7" ht="15.75" x14ac:dyDescent="0.25">
      <c r="A115" s="326" t="str">
        <f t="shared" ca="1" si="5"/>
        <v/>
      </c>
      <c r="B115" s="327" t="str">
        <f t="shared" ca="1" si="6"/>
        <v/>
      </c>
      <c r="C115" s="328" t="str">
        <f t="shared" ca="1" si="7"/>
        <v/>
      </c>
      <c r="D115" s="328" t="str">
        <f t="shared" ca="1" si="8"/>
        <v/>
      </c>
      <c r="E115" s="328" t="str">
        <f t="shared" ca="1" si="9"/>
        <v/>
      </c>
      <c r="G115" s="304"/>
    </row>
    <row r="116" spans="1:7" ht="15.75" x14ac:dyDescent="0.25">
      <c r="A116" s="326" t="str">
        <f t="shared" ca="1" si="5"/>
        <v/>
      </c>
      <c r="B116" s="327" t="str">
        <f t="shared" ca="1" si="6"/>
        <v/>
      </c>
      <c r="C116" s="328" t="str">
        <f t="shared" ca="1" si="7"/>
        <v/>
      </c>
      <c r="D116" s="328" t="str">
        <f t="shared" ca="1" si="8"/>
        <v/>
      </c>
      <c r="E116" s="328" t="str">
        <f t="shared" ca="1" si="9"/>
        <v/>
      </c>
      <c r="G116" s="304"/>
    </row>
    <row r="117" spans="1:7" ht="15.75" x14ac:dyDescent="0.25">
      <c r="A117" s="326" t="str">
        <f t="shared" ca="1" si="5"/>
        <v/>
      </c>
      <c r="B117" s="327" t="str">
        <f t="shared" ca="1" si="6"/>
        <v/>
      </c>
      <c r="C117" s="328" t="str">
        <f t="shared" ca="1" si="7"/>
        <v/>
      </c>
      <c r="D117" s="328" t="str">
        <f t="shared" ca="1" si="8"/>
        <v/>
      </c>
      <c r="E117" s="328" t="str">
        <f t="shared" ca="1" si="9"/>
        <v/>
      </c>
      <c r="G117" s="304"/>
    </row>
    <row r="118" spans="1:7" ht="15.75" x14ac:dyDescent="0.25">
      <c r="A118" s="326" t="str">
        <f t="shared" ca="1" si="5"/>
        <v/>
      </c>
      <c r="B118" s="327" t="str">
        <f t="shared" ca="1" si="6"/>
        <v/>
      </c>
      <c r="C118" s="328" t="str">
        <f t="shared" ca="1" si="7"/>
        <v/>
      </c>
      <c r="D118" s="328" t="str">
        <f t="shared" ca="1" si="8"/>
        <v/>
      </c>
      <c r="E118" s="328" t="str">
        <f t="shared" ca="1" si="9"/>
        <v/>
      </c>
      <c r="G118" s="304"/>
    </row>
    <row r="119" spans="1:7" ht="15.75" x14ac:dyDescent="0.25">
      <c r="A119" s="326" t="str">
        <f t="shared" ca="1" si="5"/>
        <v/>
      </c>
      <c r="B119" s="327" t="str">
        <f t="shared" ca="1" si="6"/>
        <v/>
      </c>
      <c r="C119" s="328" t="str">
        <f t="shared" ca="1" si="7"/>
        <v/>
      </c>
      <c r="D119" s="328" t="str">
        <f t="shared" ca="1" si="8"/>
        <v/>
      </c>
      <c r="E119" s="328" t="str">
        <f t="shared" ca="1" si="9"/>
        <v/>
      </c>
      <c r="G119" s="304"/>
    </row>
    <row r="120" spans="1:7" ht="15.75" x14ac:dyDescent="0.25">
      <c r="A120" s="326" t="str">
        <f t="shared" ca="1" si="5"/>
        <v/>
      </c>
      <c r="B120" s="327" t="str">
        <f t="shared" ca="1" si="6"/>
        <v/>
      </c>
      <c r="C120" s="328" t="str">
        <f t="shared" ca="1" si="7"/>
        <v/>
      </c>
      <c r="D120" s="328" t="str">
        <f t="shared" ca="1" si="8"/>
        <v/>
      </c>
      <c r="E120" s="328" t="str">
        <f t="shared" ca="1" si="9"/>
        <v/>
      </c>
      <c r="G120" s="304"/>
    </row>
    <row r="121" spans="1:7" ht="15.75" x14ac:dyDescent="0.25">
      <c r="A121" s="326" t="str">
        <f t="shared" ca="1" si="5"/>
        <v/>
      </c>
      <c r="B121" s="327" t="str">
        <f t="shared" ca="1" si="6"/>
        <v/>
      </c>
      <c r="C121" s="328" t="str">
        <f t="shared" ca="1" si="7"/>
        <v/>
      </c>
      <c r="D121" s="328" t="str">
        <f t="shared" ca="1" si="8"/>
        <v/>
      </c>
      <c r="E121" s="328" t="str">
        <f t="shared" ca="1" si="9"/>
        <v/>
      </c>
      <c r="G121" s="304"/>
    </row>
    <row r="122" spans="1:7" ht="15.75" x14ac:dyDescent="0.25">
      <c r="A122" s="326" t="str">
        <f t="shared" ca="1" si="5"/>
        <v/>
      </c>
      <c r="B122" s="327" t="str">
        <f t="shared" ca="1" si="6"/>
        <v/>
      </c>
      <c r="C122" s="328" t="str">
        <f t="shared" ca="1" si="7"/>
        <v/>
      </c>
      <c r="D122" s="328" t="str">
        <f t="shared" ca="1" si="8"/>
        <v/>
      </c>
      <c r="E122" s="328" t="str">
        <f t="shared" ca="1" si="9"/>
        <v/>
      </c>
      <c r="G122" s="304"/>
    </row>
    <row r="123" spans="1:7" ht="15.75" x14ac:dyDescent="0.25">
      <c r="A123" s="326" t="str">
        <f t="shared" ca="1" si="5"/>
        <v/>
      </c>
      <c r="B123" s="327" t="str">
        <f t="shared" ca="1" si="6"/>
        <v/>
      </c>
      <c r="C123" s="328" t="str">
        <f t="shared" ca="1" si="7"/>
        <v/>
      </c>
      <c r="D123" s="328" t="str">
        <f t="shared" ca="1" si="8"/>
        <v/>
      </c>
      <c r="E123" s="328" t="str">
        <f t="shared" ca="1" si="9"/>
        <v/>
      </c>
      <c r="G123" s="304"/>
    </row>
    <row r="124" spans="1:7" ht="15.75" x14ac:dyDescent="0.25">
      <c r="A124" s="326" t="str">
        <f t="shared" ca="1" si="5"/>
        <v/>
      </c>
      <c r="B124" s="327" t="str">
        <f t="shared" ca="1" si="6"/>
        <v/>
      </c>
      <c r="C124" s="328" t="str">
        <f t="shared" ca="1" si="7"/>
        <v/>
      </c>
      <c r="D124" s="328" t="str">
        <f t="shared" ca="1" si="8"/>
        <v/>
      </c>
      <c r="E124" s="328" t="str">
        <f t="shared" ca="1" si="9"/>
        <v/>
      </c>
      <c r="G124" s="304"/>
    </row>
    <row r="125" spans="1:7" ht="15.75" x14ac:dyDescent="0.25">
      <c r="A125" s="326" t="str">
        <f t="shared" ca="1" si="5"/>
        <v/>
      </c>
      <c r="B125" s="327" t="str">
        <f t="shared" ca="1" si="6"/>
        <v/>
      </c>
      <c r="C125" s="328" t="str">
        <f t="shared" ca="1" si="7"/>
        <v/>
      </c>
      <c r="D125" s="328" t="str">
        <f t="shared" ca="1" si="8"/>
        <v/>
      </c>
      <c r="E125" s="328" t="str">
        <f t="shared" ca="1" si="9"/>
        <v/>
      </c>
      <c r="G125" s="304"/>
    </row>
    <row r="126" spans="1:7" ht="15.75" x14ac:dyDescent="0.25">
      <c r="A126" s="326" t="str">
        <f t="shared" ca="1" si="5"/>
        <v/>
      </c>
      <c r="B126" s="327" t="str">
        <f t="shared" ca="1" si="6"/>
        <v/>
      </c>
      <c r="C126" s="328" t="str">
        <f t="shared" ca="1" si="7"/>
        <v/>
      </c>
      <c r="D126" s="328" t="str">
        <f t="shared" ca="1" si="8"/>
        <v/>
      </c>
      <c r="E126" s="328" t="str">
        <f t="shared" ca="1" si="9"/>
        <v/>
      </c>
      <c r="G126" s="304"/>
    </row>
    <row r="127" spans="1:7" ht="15.75" x14ac:dyDescent="0.25">
      <c r="A127" s="326" t="str">
        <f t="shared" ca="1" si="5"/>
        <v/>
      </c>
      <c r="B127" s="327" t="str">
        <f t="shared" ca="1" si="6"/>
        <v/>
      </c>
      <c r="C127" s="328" t="str">
        <f t="shared" ca="1" si="7"/>
        <v/>
      </c>
      <c r="D127" s="328" t="str">
        <f t="shared" ca="1" si="8"/>
        <v/>
      </c>
      <c r="E127" s="328" t="str">
        <f t="shared" ca="1" si="9"/>
        <v/>
      </c>
      <c r="G127" s="304"/>
    </row>
    <row r="128" spans="1:7" ht="15.75" x14ac:dyDescent="0.25">
      <c r="A128" s="326" t="str">
        <f t="shared" ca="1" si="5"/>
        <v/>
      </c>
      <c r="B128" s="327" t="str">
        <f t="shared" ca="1" si="6"/>
        <v/>
      </c>
      <c r="C128" s="328" t="str">
        <f t="shared" ca="1" si="7"/>
        <v/>
      </c>
      <c r="D128" s="328" t="str">
        <f t="shared" ca="1" si="8"/>
        <v/>
      </c>
      <c r="E128" s="328" t="str">
        <f t="shared" ca="1" si="9"/>
        <v/>
      </c>
      <c r="G128" s="304"/>
    </row>
    <row r="129" spans="1:7" ht="15.75" x14ac:dyDescent="0.25">
      <c r="A129" s="326" t="str">
        <f t="shared" ca="1" si="5"/>
        <v/>
      </c>
      <c r="B129" s="327" t="str">
        <f t="shared" ca="1" si="6"/>
        <v/>
      </c>
      <c r="C129" s="328" t="str">
        <f t="shared" ca="1" si="7"/>
        <v/>
      </c>
      <c r="D129" s="328" t="str">
        <f t="shared" ca="1" si="8"/>
        <v/>
      </c>
      <c r="E129" s="328" t="str">
        <f t="shared" ca="1" si="9"/>
        <v/>
      </c>
      <c r="G129" s="304"/>
    </row>
    <row r="130" spans="1:7" ht="15.75" x14ac:dyDescent="0.25">
      <c r="A130" s="326" t="str">
        <f t="shared" ca="1" si="5"/>
        <v/>
      </c>
      <c r="B130" s="327" t="str">
        <f t="shared" ca="1" si="6"/>
        <v/>
      </c>
      <c r="C130" s="328" t="str">
        <f t="shared" ca="1" si="7"/>
        <v/>
      </c>
      <c r="D130" s="328" t="str">
        <f t="shared" ca="1" si="8"/>
        <v/>
      </c>
      <c r="E130" s="328" t="str">
        <f t="shared" ca="1" si="9"/>
        <v/>
      </c>
      <c r="G130" s="304"/>
    </row>
    <row r="131" spans="1:7" ht="15.75" x14ac:dyDescent="0.25">
      <c r="A131" s="326" t="str">
        <f t="shared" ca="1" si="5"/>
        <v/>
      </c>
      <c r="B131" s="327" t="str">
        <f t="shared" ca="1" si="6"/>
        <v/>
      </c>
      <c r="C131" s="328" t="str">
        <f t="shared" ca="1" si="7"/>
        <v/>
      </c>
      <c r="D131" s="328" t="str">
        <f t="shared" ca="1" si="8"/>
        <v/>
      </c>
      <c r="E131" s="328" t="str">
        <f t="shared" ca="1" si="9"/>
        <v/>
      </c>
      <c r="G131" s="304"/>
    </row>
    <row r="132" spans="1:7" ht="15.75" x14ac:dyDescent="0.25">
      <c r="A132" s="326" t="str">
        <f t="shared" ca="1" si="5"/>
        <v/>
      </c>
      <c r="B132" s="327" t="str">
        <f t="shared" ca="1" si="6"/>
        <v/>
      </c>
      <c r="C132" s="328" t="str">
        <f t="shared" ca="1" si="7"/>
        <v/>
      </c>
      <c r="D132" s="328" t="str">
        <f t="shared" ca="1" si="8"/>
        <v/>
      </c>
      <c r="E132" s="328" t="str">
        <f t="shared" ca="1" si="9"/>
        <v/>
      </c>
      <c r="G132" s="304"/>
    </row>
    <row r="133" spans="1:7" ht="15.75" x14ac:dyDescent="0.25">
      <c r="A133" s="326" t="str">
        <f t="shared" ca="1" si="5"/>
        <v/>
      </c>
      <c r="B133" s="327" t="str">
        <f t="shared" ca="1" si="6"/>
        <v/>
      </c>
      <c r="C133" s="328" t="str">
        <f t="shared" ca="1" si="7"/>
        <v/>
      </c>
      <c r="D133" s="328" t="str">
        <f t="shared" ca="1" si="8"/>
        <v/>
      </c>
      <c r="E133" s="328" t="str">
        <f t="shared" ca="1" si="9"/>
        <v/>
      </c>
      <c r="G133" s="304"/>
    </row>
    <row r="134" spans="1:7" ht="15.75" x14ac:dyDescent="0.25">
      <c r="A134" s="326" t="str">
        <f t="shared" ca="1" si="5"/>
        <v/>
      </c>
      <c r="B134" s="327" t="str">
        <f t="shared" ca="1" si="6"/>
        <v/>
      </c>
      <c r="C134" s="328" t="str">
        <f t="shared" ca="1" si="7"/>
        <v/>
      </c>
      <c r="D134" s="328" t="str">
        <f t="shared" ca="1" si="8"/>
        <v/>
      </c>
      <c r="E134" s="328" t="str">
        <f t="shared" ca="1" si="9"/>
        <v/>
      </c>
      <c r="G134" s="304"/>
    </row>
    <row r="135" spans="1:7" ht="15.75" x14ac:dyDescent="0.25">
      <c r="A135" s="326" t="str">
        <f t="shared" ca="1" si="5"/>
        <v/>
      </c>
      <c r="B135" s="327" t="str">
        <f t="shared" ca="1" si="6"/>
        <v/>
      </c>
      <c r="C135" s="328" t="str">
        <f t="shared" ca="1" si="7"/>
        <v/>
      </c>
      <c r="D135" s="328" t="str">
        <f t="shared" ca="1" si="8"/>
        <v/>
      </c>
      <c r="E135" s="328" t="str">
        <f t="shared" ca="1" si="9"/>
        <v/>
      </c>
      <c r="G135" s="304"/>
    </row>
    <row r="136" spans="1:7" ht="15.75" x14ac:dyDescent="0.25">
      <c r="A136" s="326" t="str">
        <f t="shared" ca="1" si="5"/>
        <v/>
      </c>
      <c r="B136" s="327" t="str">
        <f t="shared" ca="1" si="6"/>
        <v/>
      </c>
      <c r="C136" s="328" t="str">
        <f t="shared" ca="1" si="7"/>
        <v/>
      </c>
      <c r="D136" s="328" t="str">
        <f t="shared" ca="1" si="8"/>
        <v/>
      </c>
      <c r="E136" s="328" t="str">
        <f t="shared" ca="1" si="9"/>
        <v/>
      </c>
      <c r="G136" s="304"/>
    </row>
    <row r="137" spans="1:7" ht="15.75" x14ac:dyDescent="0.25">
      <c r="A137" s="326" t="str">
        <f t="shared" ca="1" si="5"/>
        <v/>
      </c>
      <c r="B137" s="327" t="str">
        <f t="shared" ca="1" si="6"/>
        <v/>
      </c>
      <c r="C137" s="328" t="str">
        <f t="shared" ca="1" si="7"/>
        <v/>
      </c>
      <c r="D137" s="328" t="str">
        <f t="shared" ca="1" si="8"/>
        <v/>
      </c>
      <c r="E137" s="328" t="str">
        <f t="shared" ca="1" si="9"/>
        <v/>
      </c>
      <c r="G137" s="304"/>
    </row>
    <row r="138" spans="1:7" ht="15.75" x14ac:dyDescent="0.25">
      <c r="A138" s="326" t="str">
        <f t="shared" ca="1" si="5"/>
        <v/>
      </c>
      <c r="B138" s="327" t="str">
        <f t="shared" ca="1" si="6"/>
        <v/>
      </c>
      <c r="C138" s="328" t="str">
        <f t="shared" ca="1" si="7"/>
        <v/>
      </c>
      <c r="D138" s="328" t="str">
        <f t="shared" ca="1" si="8"/>
        <v/>
      </c>
      <c r="E138" s="328" t="str">
        <f t="shared" ca="1" si="9"/>
        <v/>
      </c>
      <c r="G138" s="304"/>
    </row>
    <row r="139" spans="1:7" ht="15.75" x14ac:dyDescent="0.25">
      <c r="A139" s="326" t="str">
        <f t="shared" ca="1" si="5"/>
        <v/>
      </c>
      <c r="B139" s="327" t="str">
        <f t="shared" ca="1" si="6"/>
        <v/>
      </c>
      <c r="C139" s="328" t="str">
        <f t="shared" ca="1" si="7"/>
        <v/>
      </c>
      <c r="D139" s="328" t="str">
        <f t="shared" ca="1" si="8"/>
        <v/>
      </c>
      <c r="E139" s="328" t="str">
        <f t="shared" ca="1" si="9"/>
        <v/>
      </c>
      <c r="G139" s="304"/>
    </row>
    <row r="140" spans="1:7" ht="15.75" x14ac:dyDescent="0.25">
      <c r="A140" s="326" t="str">
        <f t="shared" ca="1" si="5"/>
        <v/>
      </c>
      <c r="B140" s="327" t="str">
        <f t="shared" ca="1" si="6"/>
        <v/>
      </c>
      <c r="C140" s="328" t="str">
        <f t="shared" ca="1" si="7"/>
        <v/>
      </c>
      <c r="D140" s="328" t="str">
        <f t="shared" ca="1" si="8"/>
        <v/>
      </c>
      <c r="E140" s="328" t="str">
        <f t="shared" ca="1" si="9"/>
        <v/>
      </c>
      <c r="G140" s="304"/>
    </row>
    <row r="141" spans="1:7" ht="15.75" x14ac:dyDescent="0.25">
      <c r="A141" s="326" t="str">
        <f t="shared" ca="1" si="5"/>
        <v/>
      </c>
      <c r="B141" s="327" t="str">
        <f t="shared" ca="1" si="6"/>
        <v/>
      </c>
      <c r="C141" s="328" t="str">
        <f t="shared" ca="1" si="7"/>
        <v/>
      </c>
      <c r="D141" s="328" t="str">
        <f t="shared" ca="1" si="8"/>
        <v/>
      </c>
      <c r="E141" s="328" t="str">
        <f t="shared" ca="1" si="9"/>
        <v/>
      </c>
      <c r="G141" s="304"/>
    </row>
    <row r="142" spans="1:7" ht="15.75" x14ac:dyDescent="0.25">
      <c r="A142" s="326" t="str">
        <f t="shared" ca="1" si="5"/>
        <v/>
      </c>
      <c r="B142" s="327" t="str">
        <f t="shared" ca="1" si="6"/>
        <v/>
      </c>
      <c r="C142" s="328" t="str">
        <f t="shared" ca="1" si="7"/>
        <v/>
      </c>
      <c r="D142" s="328" t="str">
        <f t="shared" ca="1" si="8"/>
        <v/>
      </c>
      <c r="E142" s="328" t="str">
        <f t="shared" ca="1" si="9"/>
        <v/>
      </c>
      <c r="G142" s="304"/>
    </row>
    <row r="143" spans="1:7" ht="15.75" x14ac:dyDescent="0.25">
      <c r="A143" s="326" t="str">
        <f t="shared" ca="1" si="5"/>
        <v/>
      </c>
      <c r="B143" s="327" t="str">
        <f t="shared" ca="1" si="6"/>
        <v/>
      </c>
      <c r="C143" s="328" t="str">
        <f t="shared" ca="1" si="7"/>
        <v/>
      </c>
      <c r="D143" s="328" t="str">
        <f t="shared" ca="1" si="8"/>
        <v/>
      </c>
      <c r="E143" s="328" t="str">
        <f t="shared" ca="1" si="9"/>
        <v/>
      </c>
      <c r="G143" s="304"/>
    </row>
    <row r="144" spans="1:7" ht="15.75" x14ac:dyDescent="0.25">
      <c r="A144" s="326" t="str">
        <f t="shared" ca="1" si="5"/>
        <v/>
      </c>
      <c r="B144" s="327" t="str">
        <f t="shared" ca="1" si="6"/>
        <v/>
      </c>
      <c r="C144" s="328" t="str">
        <f t="shared" ca="1" si="7"/>
        <v/>
      </c>
      <c r="D144" s="328" t="str">
        <f t="shared" ca="1" si="8"/>
        <v/>
      </c>
      <c r="E144" s="328" t="str">
        <f t="shared" ca="1" si="9"/>
        <v/>
      </c>
      <c r="G144" s="304"/>
    </row>
    <row r="145" spans="1:7" ht="15.75" x14ac:dyDescent="0.25">
      <c r="A145" s="326" t="str">
        <f t="shared" ca="1" si="5"/>
        <v/>
      </c>
      <c r="B145" s="327" t="str">
        <f t="shared" ca="1" si="6"/>
        <v/>
      </c>
      <c r="C145" s="328" t="str">
        <f t="shared" ca="1" si="7"/>
        <v/>
      </c>
      <c r="D145" s="328" t="str">
        <f t="shared" ca="1" si="8"/>
        <v/>
      </c>
      <c r="E145" s="328" t="str">
        <f t="shared" ca="1" si="9"/>
        <v/>
      </c>
      <c r="G145" s="304"/>
    </row>
    <row r="146" spans="1:7" ht="15.75" x14ac:dyDescent="0.25">
      <c r="A146" s="326" t="str">
        <f t="shared" ca="1" si="5"/>
        <v/>
      </c>
      <c r="B146" s="327" t="str">
        <f t="shared" ca="1" si="6"/>
        <v/>
      </c>
      <c r="C146" s="328" t="str">
        <f t="shared" ca="1" si="7"/>
        <v/>
      </c>
      <c r="D146" s="328" t="str">
        <f t="shared" ca="1" si="8"/>
        <v/>
      </c>
      <c r="E146" s="328" t="str">
        <f t="shared" ca="1" si="9"/>
        <v/>
      </c>
      <c r="G146" s="304"/>
    </row>
    <row r="147" spans="1:7" ht="15.75" x14ac:dyDescent="0.25">
      <c r="A147" s="326" t="str">
        <f t="shared" ca="1" si="5"/>
        <v/>
      </c>
      <c r="B147" s="327" t="str">
        <f t="shared" ca="1" si="6"/>
        <v/>
      </c>
      <c r="C147" s="328" t="str">
        <f t="shared" ca="1" si="7"/>
        <v/>
      </c>
      <c r="D147" s="328" t="str">
        <f t="shared" ca="1" si="8"/>
        <v/>
      </c>
      <c r="E147" s="328" t="str">
        <f t="shared" ca="1" si="9"/>
        <v/>
      </c>
      <c r="G147" s="304"/>
    </row>
    <row r="148" spans="1:7" ht="15.75" x14ac:dyDescent="0.25">
      <c r="A148" s="326" t="str">
        <f t="shared" ca="1" si="5"/>
        <v/>
      </c>
      <c r="B148" s="327" t="str">
        <f t="shared" ca="1" si="6"/>
        <v/>
      </c>
      <c r="C148" s="328" t="str">
        <f t="shared" ca="1" si="7"/>
        <v/>
      </c>
      <c r="D148" s="328" t="str">
        <f t="shared" ca="1" si="8"/>
        <v/>
      </c>
      <c r="E148" s="328" t="str">
        <f t="shared" ca="1" si="9"/>
        <v/>
      </c>
      <c r="G148" s="304"/>
    </row>
    <row r="149" spans="1:7" ht="15.75" x14ac:dyDescent="0.25">
      <c r="A149" s="326" t="str">
        <f t="shared" ca="1" si="5"/>
        <v/>
      </c>
      <c r="B149" s="327" t="str">
        <f t="shared" ca="1" si="6"/>
        <v/>
      </c>
      <c r="C149" s="328" t="str">
        <f t="shared" ca="1" si="7"/>
        <v/>
      </c>
      <c r="D149" s="328" t="str">
        <f t="shared" ca="1" si="8"/>
        <v/>
      </c>
      <c r="E149" s="328" t="str">
        <f t="shared" ca="1" si="9"/>
        <v/>
      </c>
      <c r="G149" s="304"/>
    </row>
    <row r="150" spans="1:7" ht="15.75" x14ac:dyDescent="0.25">
      <c r="A150" s="326" t="str">
        <f t="shared" ca="1" si="5"/>
        <v/>
      </c>
      <c r="B150" s="327" t="str">
        <f t="shared" ca="1" si="6"/>
        <v/>
      </c>
      <c r="C150" s="328" t="str">
        <f t="shared" ca="1" si="7"/>
        <v/>
      </c>
      <c r="D150" s="328" t="str">
        <f t="shared" ca="1" si="8"/>
        <v/>
      </c>
      <c r="E150" s="328" t="str">
        <f t="shared" ca="1" si="9"/>
        <v/>
      </c>
      <c r="G150" s="304"/>
    </row>
    <row r="151" spans="1:7" ht="15.75" x14ac:dyDescent="0.25">
      <c r="A151" s="326" t="str">
        <f t="shared" ca="1" si="5"/>
        <v/>
      </c>
      <c r="B151" s="327" t="str">
        <f t="shared" ca="1" si="6"/>
        <v/>
      </c>
      <c r="C151" s="328" t="str">
        <f t="shared" ca="1" si="7"/>
        <v/>
      </c>
      <c r="D151" s="328" t="str">
        <f t="shared" ca="1" si="8"/>
        <v/>
      </c>
      <c r="E151" s="328" t="str">
        <f t="shared" ca="1" si="9"/>
        <v/>
      </c>
      <c r="G151" s="304"/>
    </row>
    <row r="152" spans="1:7" ht="15.75" x14ac:dyDescent="0.25">
      <c r="A152" s="326" t="str">
        <f t="shared" ref="A152:A215" ca="1" si="10">IF(A151="","",IF(EDATE(A151,$B$8)&gt;EDATE(B$9,-$B$8),"",EDATE(A151,$B$8)))</f>
        <v/>
      </c>
      <c r="B152" s="327" t="str">
        <f t="shared" ca="1" si="6"/>
        <v/>
      </c>
      <c r="C152" s="328" t="str">
        <f t="shared" ca="1" si="7"/>
        <v/>
      </c>
      <c r="D152" s="328" t="str">
        <f t="shared" ca="1" si="8"/>
        <v/>
      </c>
      <c r="E152" s="328" t="str">
        <f t="shared" ca="1" si="9"/>
        <v/>
      </c>
      <c r="G152" s="304"/>
    </row>
    <row r="153" spans="1:7" ht="15.75" x14ac:dyDescent="0.25">
      <c r="A153" s="326" t="str">
        <f t="shared" ca="1" si="10"/>
        <v/>
      </c>
      <c r="B153" s="327" t="str">
        <f t="shared" ref="B153:B216" ca="1" si="11">IF(A153="","",IF(C153="",B152,B152+C153))</f>
        <v/>
      </c>
      <c r="C153" s="328" t="str">
        <f t="shared" ref="C153:C216" ca="1" si="12">IF(A153="","",IF(A153&lt;B$13,"",B$12))</f>
        <v/>
      </c>
      <c r="D153" s="328" t="str">
        <f t="shared" ref="D153:D216" ca="1" si="13">IF(A153="","",-B152*B$4*(A153-A152)/360)</f>
        <v/>
      </c>
      <c r="E153" s="328" t="str">
        <f t="shared" ref="E153:E216" ca="1" si="14">IF(A153="","",IF(C153="",D153,D153+C153))</f>
        <v/>
      </c>
      <c r="G153" s="304"/>
    </row>
    <row r="154" spans="1:7" ht="15.75" x14ac:dyDescent="0.25">
      <c r="A154" s="326" t="str">
        <f t="shared" ca="1" si="10"/>
        <v/>
      </c>
      <c r="B154" s="327" t="str">
        <f t="shared" ca="1" si="11"/>
        <v/>
      </c>
      <c r="C154" s="328" t="str">
        <f t="shared" ca="1" si="12"/>
        <v/>
      </c>
      <c r="D154" s="328" t="str">
        <f t="shared" ca="1" si="13"/>
        <v/>
      </c>
      <c r="E154" s="328" t="str">
        <f t="shared" ca="1" si="14"/>
        <v/>
      </c>
      <c r="G154" s="304"/>
    </row>
    <row r="155" spans="1:7" ht="15.75" x14ac:dyDescent="0.25">
      <c r="A155" s="326" t="str">
        <f t="shared" ca="1" si="10"/>
        <v/>
      </c>
      <c r="B155" s="327" t="str">
        <f t="shared" ca="1" si="11"/>
        <v/>
      </c>
      <c r="C155" s="328" t="str">
        <f t="shared" ca="1" si="12"/>
        <v/>
      </c>
      <c r="D155" s="328" t="str">
        <f t="shared" ca="1" si="13"/>
        <v/>
      </c>
      <c r="E155" s="328" t="str">
        <f t="shared" ca="1" si="14"/>
        <v/>
      </c>
      <c r="G155" s="304"/>
    </row>
    <row r="156" spans="1:7" ht="15.75" x14ac:dyDescent="0.25">
      <c r="A156" s="326" t="str">
        <f t="shared" ca="1" si="10"/>
        <v/>
      </c>
      <c r="B156" s="327" t="str">
        <f t="shared" ca="1" si="11"/>
        <v/>
      </c>
      <c r="C156" s="328" t="str">
        <f t="shared" ca="1" si="12"/>
        <v/>
      </c>
      <c r="D156" s="328" t="str">
        <f t="shared" ca="1" si="13"/>
        <v/>
      </c>
      <c r="E156" s="328" t="str">
        <f t="shared" ca="1" si="14"/>
        <v/>
      </c>
      <c r="G156" s="304"/>
    </row>
    <row r="157" spans="1:7" ht="15.75" x14ac:dyDescent="0.25">
      <c r="A157" s="326" t="str">
        <f t="shared" ca="1" si="10"/>
        <v/>
      </c>
      <c r="B157" s="327" t="str">
        <f t="shared" ca="1" si="11"/>
        <v/>
      </c>
      <c r="C157" s="328" t="str">
        <f t="shared" ca="1" si="12"/>
        <v/>
      </c>
      <c r="D157" s="328" t="str">
        <f t="shared" ca="1" si="13"/>
        <v/>
      </c>
      <c r="E157" s="328" t="str">
        <f t="shared" ca="1" si="14"/>
        <v/>
      </c>
      <c r="G157" s="304"/>
    </row>
    <row r="158" spans="1:7" ht="15.75" x14ac:dyDescent="0.25">
      <c r="A158" s="326" t="str">
        <f t="shared" ca="1" si="10"/>
        <v/>
      </c>
      <c r="B158" s="327" t="str">
        <f t="shared" ca="1" si="11"/>
        <v/>
      </c>
      <c r="C158" s="328" t="str">
        <f t="shared" ca="1" si="12"/>
        <v/>
      </c>
      <c r="D158" s="328" t="str">
        <f t="shared" ca="1" si="13"/>
        <v/>
      </c>
      <c r="E158" s="328" t="str">
        <f t="shared" ca="1" si="14"/>
        <v/>
      </c>
      <c r="G158" s="304"/>
    </row>
    <row r="159" spans="1:7" ht="15.75" x14ac:dyDescent="0.25">
      <c r="A159" s="326" t="str">
        <f t="shared" ca="1" si="10"/>
        <v/>
      </c>
      <c r="B159" s="327" t="str">
        <f t="shared" ca="1" si="11"/>
        <v/>
      </c>
      <c r="C159" s="328" t="str">
        <f t="shared" ca="1" si="12"/>
        <v/>
      </c>
      <c r="D159" s="328" t="str">
        <f t="shared" ca="1" si="13"/>
        <v/>
      </c>
      <c r="E159" s="328" t="str">
        <f t="shared" ca="1" si="14"/>
        <v/>
      </c>
      <c r="G159" s="304"/>
    </row>
    <row r="160" spans="1:7" ht="15.75" x14ac:dyDescent="0.25">
      <c r="A160" s="326" t="str">
        <f t="shared" ca="1" si="10"/>
        <v/>
      </c>
      <c r="B160" s="327" t="str">
        <f t="shared" ca="1" si="11"/>
        <v/>
      </c>
      <c r="C160" s="328" t="str">
        <f t="shared" ca="1" si="12"/>
        <v/>
      </c>
      <c r="D160" s="328" t="str">
        <f t="shared" ca="1" si="13"/>
        <v/>
      </c>
      <c r="E160" s="328" t="str">
        <f t="shared" ca="1" si="14"/>
        <v/>
      </c>
      <c r="G160" s="304"/>
    </row>
    <row r="161" spans="1:7" ht="15.75" x14ac:dyDescent="0.25">
      <c r="A161" s="326" t="str">
        <f t="shared" ca="1" si="10"/>
        <v/>
      </c>
      <c r="B161" s="327" t="str">
        <f t="shared" ca="1" si="11"/>
        <v/>
      </c>
      <c r="C161" s="328" t="str">
        <f t="shared" ca="1" si="12"/>
        <v/>
      </c>
      <c r="D161" s="328" t="str">
        <f t="shared" ca="1" si="13"/>
        <v/>
      </c>
      <c r="E161" s="328" t="str">
        <f t="shared" ca="1" si="14"/>
        <v/>
      </c>
      <c r="G161" s="304"/>
    </row>
    <row r="162" spans="1:7" ht="15.75" x14ac:dyDescent="0.25">
      <c r="A162" s="326" t="str">
        <f t="shared" ca="1" si="10"/>
        <v/>
      </c>
      <c r="B162" s="327" t="str">
        <f t="shared" ca="1" si="11"/>
        <v/>
      </c>
      <c r="C162" s="328" t="str">
        <f t="shared" ca="1" si="12"/>
        <v/>
      </c>
      <c r="D162" s="328" t="str">
        <f t="shared" ca="1" si="13"/>
        <v/>
      </c>
      <c r="E162" s="328" t="str">
        <f t="shared" ca="1" si="14"/>
        <v/>
      </c>
      <c r="G162" s="304"/>
    </row>
    <row r="163" spans="1:7" ht="15.75" x14ac:dyDescent="0.25">
      <c r="A163" s="326" t="str">
        <f t="shared" ca="1" si="10"/>
        <v/>
      </c>
      <c r="B163" s="327" t="str">
        <f t="shared" ca="1" si="11"/>
        <v/>
      </c>
      <c r="C163" s="328" t="str">
        <f t="shared" ca="1" si="12"/>
        <v/>
      </c>
      <c r="D163" s="328" t="str">
        <f t="shared" ca="1" si="13"/>
        <v/>
      </c>
      <c r="E163" s="328" t="str">
        <f t="shared" ca="1" si="14"/>
        <v/>
      </c>
      <c r="G163" s="304"/>
    </row>
    <row r="164" spans="1:7" ht="15.75" x14ac:dyDescent="0.25">
      <c r="A164" s="326" t="str">
        <f t="shared" ca="1" si="10"/>
        <v/>
      </c>
      <c r="B164" s="327" t="str">
        <f t="shared" ca="1" si="11"/>
        <v/>
      </c>
      <c r="C164" s="328" t="str">
        <f t="shared" ca="1" si="12"/>
        <v/>
      </c>
      <c r="D164" s="328" t="str">
        <f t="shared" ca="1" si="13"/>
        <v/>
      </c>
      <c r="E164" s="328" t="str">
        <f t="shared" ca="1" si="14"/>
        <v/>
      </c>
      <c r="G164" s="304"/>
    </row>
    <row r="165" spans="1:7" ht="15.75" x14ac:dyDescent="0.25">
      <c r="A165" s="326" t="str">
        <f t="shared" ca="1" si="10"/>
        <v/>
      </c>
      <c r="B165" s="327" t="str">
        <f t="shared" ca="1" si="11"/>
        <v/>
      </c>
      <c r="C165" s="328" t="str">
        <f t="shared" ca="1" si="12"/>
        <v/>
      </c>
      <c r="D165" s="328" t="str">
        <f t="shared" ca="1" si="13"/>
        <v/>
      </c>
      <c r="E165" s="328" t="str">
        <f t="shared" ca="1" si="14"/>
        <v/>
      </c>
      <c r="G165" s="304"/>
    </row>
    <row r="166" spans="1:7" ht="15.75" x14ac:dyDescent="0.25">
      <c r="A166" s="326" t="str">
        <f t="shared" ca="1" si="10"/>
        <v/>
      </c>
      <c r="B166" s="327" t="str">
        <f t="shared" ca="1" si="11"/>
        <v/>
      </c>
      <c r="C166" s="328" t="str">
        <f t="shared" ca="1" si="12"/>
        <v/>
      </c>
      <c r="D166" s="328" t="str">
        <f t="shared" ca="1" si="13"/>
        <v/>
      </c>
      <c r="E166" s="328" t="str">
        <f t="shared" ca="1" si="14"/>
        <v/>
      </c>
      <c r="G166" s="304"/>
    </row>
    <row r="167" spans="1:7" ht="15.75" x14ac:dyDescent="0.25">
      <c r="A167" s="326" t="str">
        <f t="shared" ca="1" si="10"/>
        <v/>
      </c>
      <c r="B167" s="327" t="str">
        <f t="shared" ca="1" si="11"/>
        <v/>
      </c>
      <c r="C167" s="328" t="str">
        <f t="shared" ca="1" si="12"/>
        <v/>
      </c>
      <c r="D167" s="328" t="str">
        <f t="shared" ca="1" si="13"/>
        <v/>
      </c>
      <c r="E167" s="328" t="str">
        <f t="shared" ca="1" si="14"/>
        <v/>
      </c>
      <c r="G167" s="304"/>
    </row>
    <row r="168" spans="1:7" ht="15.75" x14ac:dyDescent="0.25">
      <c r="A168" s="326" t="str">
        <f t="shared" ca="1" si="10"/>
        <v/>
      </c>
      <c r="B168" s="327" t="str">
        <f t="shared" ca="1" si="11"/>
        <v/>
      </c>
      <c r="C168" s="328" t="str">
        <f t="shared" ca="1" si="12"/>
        <v/>
      </c>
      <c r="D168" s="328" t="str">
        <f t="shared" ca="1" si="13"/>
        <v/>
      </c>
      <c r="E168" s="328" t="str">
        <f t="shared" ca="1" si="14"/>
        <v/>
      </c>
      <c r="G168" s="304"/>
    </row>
    <row r="169" spans="1:7" ht="15.75" x14ac:dyDescent="0.25">
      <c r="A169" s="326" t="str">
        <f t="shared" ca="1" si="10"/>
        <v/>
      </c>
      <c r="B169" s="327" t="str">
        <f t="shared" ca="1" si="11"/>
        <v/>
      </c>
      <c r="C169" s="328" t="str">
        <f t="shared" ca="1" si="12"/>
        <v/>
      </c>
      <c r="D169" s="328" t="str">
        <f t="shared" ca="1" si="13"/>
        <v/>
      </c>
      <c r="E169" s="328" t="str">
        <f t="shared" ca="1" si="14"/>
        <v/>
      </c>
      <c r="G169" s="304"/>
    </row>
    <row r="170" spans="1:7" ht="15.75" x14ac:dyDescent="0.25">
      <c r="A170" s="326" t="str">
        <f t="shared" ca="1" si="10"/>
        <v/>
      </c>
      <c r="B170" s="327" t="str">
        <f t="shared" ca="1" si="11"/>
        <v/>
      </c>
      <c r="C170" s="328" t="str">
        <f t="shared" ca="1" si="12"/>
        <v/>
      </c>
      <c r="D170" s="328" t="str">
        <f t="shared" ca="1" si="13"/>
        <v/>
      </c>
      <c r="E170" s="328" t="str">
        <f t="shared" ca="1" si="14"/>
        <v/>
      </c>
      <c r="G170" s="304"/>
    </row>
    <row r="171" spans="1:7" ht="15.75" x14ac:dyDescent="0.25">
      <c r="A171" s="326" t="str">
        <f t="shared" ca="1" si="10"/>
        <v/>
      </c>
      <c r="B171" s="327" t="str">
        <f t="shared" ca="1" si="11"/>
        <v/>
      </c>
      <c r="C171" s="328" t="str">
        <f t="shared" ca="1" si="12"/>
        <v/>
      </c>
      <c r="D171" s="328" t="str">
        <f t="shared" ca="1" si="13"/>
        <v/>
      </c>
      <c r="E171" s="328" t="str">
        <f t="shared" ca="1" si="14"/>
        <v/>
      </c>
      <c r="G171" s="304"/>
    </row>
    <row r="172" spans="1:7" ht="15.75" x14ac:dyDescent="0.25">
      <c r="A172" s="326" t="str">
        <f t="shared" ca="1" si="10"/>
        <v/>
      </c>
      <c r="B172" s="327" t="str">
        <f t="shared" ca="1" si="11"/>
        <v/>
      </c>
      <c r="C172" s="328" t="str">
        <f t="shared" ca="1" si="12"/>
        <v/>
      </c>
      <c r="D172" s="328" t="str">
        <f t="shared" ca="1" si="13"/>
        <v/>
      </c>
      <c r="E172" s="328" t="str">
        <f t="shared" ca="1" si="14"/>
        <v/>
      </c>
      <c r="G172" s="304"/>
    </row>
    <row r="173" spans="1:7" ht="15.75" x14ac:dyDescent="0.25">
      <c r="A173" s="326" t="str">
        <f t="shared" ca="1" si="10"/>
        <v/>
      </c>
      <c r="B173" s="327" t="str">
        <f t="shared" ca="1" si="11"/>
        <v/>
      </c>
      <c r="C173" s="328" t="str">
        <f t="shared" ca="1" si="12"/>
        <v/>
      </c>
      <c r="D173" s="328" t="str">
        <f t="shared" ca="1" si="13"/>
        <v/>
      </c>
      <c r="E173" s="328" t="str">
        <f t="shared" ca="1" si="14"/>
        <v/>
      </c>
      <c r="G173" s="304"/>
    </row>
    <row r="174" spans="1:7" ht="15.75" x14ac:dyDescent="0.25">
      <c r="A174" s="326" t="str">
        <f t="shared" ca="1" si="10"/>
        <v/>
      </c>
      <c r="B174" s="327" t="str">
        <f t="shared" ca="1" si="11"/>
        <v/>
      </c>
      <c r="C174" s="328" t="str">
        <f t="shared" ca="1" si="12"/>
        <v/>
      </c>
      <c r="D174" s="328" t="str">
        <f t="shared" ca="1" si="13"/>
        <v/>
      </c>
      <c r="E174" s="328" t="str">
        <f t="shared" ca="1" si="14"/>
        <v/>
      </c>
      <c r="G174" s="304"/>
    </row>
    <row r="175" spans="1:7" ht="15.75" x14ac:dyDescent="0.25">
      <c r="A175" s="326" t="str">
        <f t="shared" ca="1" si="10"/>
        <v/>
      </c>
      <c r="B175" s="327" t="str">
        <f t="shared" ca="1" si="11"/>
        <v/>
      </c>
      <c r="C175" s="328" t="str">
        <f t="shared" ca="1" si="12"/>
        <v/>
      </c>
      <c r="D175" s="328" t="str">
        <f t="shared" ca="1" si="13"/>
        <v/>
      </c>
      <c r="E175" s="328" t="str">
        <f t="shared" ca="1" si="14"/>
        <v/>
      </c>
      <c r="G175" s="304"/>
    </row>
    <row r="176" spans="1:7" ht="15.75" x14ac:dyDescent="0.25">
      <c r="A176" s="326" t="str">
        <f t="shared" ca="1" si="10"/>
        <v/>
      </c>
      <c r="B176" s="327" t="str">
        <f t="shared" ca="1" si="11"/>
        <v/>
      </c>
      <c r="C176" s="328" t="str">
        <f t="shared" ca="1" si="12"/>
        <v/>
      </c>
      <c r="D176" s="328" t="str">
        <f t="shared" ca="1" si="13"/>
        <v/>
      </c>
      <c r="E176" s="328" t="str">
        <f t="shared" ca="1" si="14"/>
        <v/>
      </c>
      <c r="G176" s="304"/>
    </row>
    <row r="177" spans="1:7" ht="15.75" x14ac:dyDescent="0.25">
      <c r="A177" s="326" t="str">
        <f t="shared" ca="1" si="10"/>
        <v/>
      </c>
      <c r="B177" s="327" t="str">
        <f t="shared" ca="1" si="11"/>
        <v/>
      </c>
      <c r="C177" s="328" t="str">
        <f t="shared" ca="1" si="12"/>
        <v/>
      </c>
      <c r="D177" s="328" t="str">
        <f t="shared" ca="1" si="13"/>
        <v/>
      </c>
      <c r="E177" s="328" t="str">
        <f t="shared" ca="1" si="14"/>
        <v/>
      </c>
      <c r="G177" s="304"/>
    </row>
    <row r="178" spans="1:7" ht="15.75" x14ac:dyDescent="0.25">
      <c r="A178" s="326" t="str">
        <f t="shared" ca="1" si="10"/>
        <v/>
      </c>
      <c r="B178" s="327" t="str">
        <f t="shared" ca="1" si="11"/>
        <v/>
      </c>
      <c r="C178" s="328" t="str">
        <f t="shared" ca="1" si="12"/>
        <v/>
      </c>
      <c r="D178" s="328" t="str">
        <f t="shared" ca="1" si="13"/>
        <v/>
      </c>
      <c r="E178" s="328" t="str">
        <f t="shared" ca="1" si="14"/>
        <v/>
      </c>
      <c r="G178" s="304"/>
    </row>
    <row r="179" spans="1:7" ht="15.75" x14ac:dyDescent="0.25">
      <c r="A179" s="326" t="str">
        <f t="shared" ca="1" si="10"/>
        <v/>
      </c>
      <c r="B179" s="327" t="str">
        <f t="shared" ca="1" si="11"/>
        <v/>
      </c>
      <c r="C179" s="328" t="str">
        <f t="shared" ca="1" si="12"/>
        <v/>
      </c>
      <c r="D179" s="328" t="str">
        <f t="shared" ca="1" si="13"/>
        <v/>
      </c>
      <c r="E179" s="328" t="str">
        <f t="shared" ca="1" si="14"/>
        <v/>
      </c>
      <c r="G179" s="304"/>
    </row>
    <row r="180" spans="1:7" ht="15.75" x14ac:dyDescent="0.25">
      <c r="A180" s="326" t="str">
        <f t="shared" ca="1" si="10"/>
        <v/>
      </c>
      <c r="B180" s="327" t="str">
        <f t="shared" ca="1" si="11"/>
        <v/>
      </c>
      <c r="C180" s="328" t="str">
        <f t="shared" ca="1" si="12"/>
        <v/>
      </c>
      <c r="D180" s="328" t="str">
        <f t="shared" ca="1" si="13"/>
        <v/>
      </c>
      <c r="E180" s="328" t="str">
        <f t="shared" ca="1" si="14"/>
        <v/>
      </c>
      <c r="G180" s="304"/>
    </row>
    <row r="181" spans="1:7" ht="15.75" x14ac:dyDescent="0.25">
      <c r="A181" s="326" t="str">
        <f t="shared" ca="1" si="10"/>
        <v/>
      </c>
      <c r="B181" s="327" t="str">
        <f t="shared" ca="1" si="11"/>
        <v/>
      </c>
      <c r="C181" s="328" t="str">
        <f t="shared" ca="1" si="12"/>
        <v/>
      </c>
      <c r="D181" s="328" t="str">
        <f t="shared" ca="1" si="13"/>
        <v/>
      </c>
      <c r="E181" s="328" t="str">
        <f t="shared" ca="1" si="14"/>
        <v/>
      </c>
      <c r="G181" s="304"/>
    </row>
    <row r="182" spans="1:7" ht="15.75" x14ac:dyDescent="0.25">
      <c r="A182" s="326" t="str">
        <f t="shared" ca="1" si="10"/>
        <v/>
      </c>
      <c r="B182" s="327" t="str">
        <f t="shared" ca="1" si="11"/>
        <v/>
      </c>
      <c r="C182" s="328" t="str">
        <f t="shared" ca="1" si="12"/>
        <v/>
      </c>
      <c r="D182" s="328" t="str">
        <f t="shared" ca="1" si="13"/>
        <v/>
      </c>
      <c r="E182" s="328" t="str">
        <f t="shared" ca="1" si="14"/>
        <v/>
      </c>
      <c r="G182" s="304"/>
    </row>
    <row r="183" spans="1:7" ht="15.75" x14ac:dyDescent="0.25">
      <c r="A183" s="326" t="str">
        <f t="shared" ca="1" si="10"/>
        <v/>
      </c>
      <c r="B183" s="327" t="str">
        <f t="shared" ca="1" si="11"/>
        <v/>
      </c>
      <c r="C183" s="328" t="str">
        <f t="shared" ca="1" si="12"/>
        <v/>
      </c>
      <c r="D183" s="328" t="str">
        <f t="shared" ca="1" si="13"/>
        <v/>
      </c>
      <c r="E183" s="328" t="str">
        <f t="shared" ca="1" si="14"/>
        <v/>
      </c>
      <c r="G183" s="304"/>
    </row>
    <row r="184" spans="1:7" ht="15.75" x14ac:dyDescent="0.25">
      <c r="A184" s="326" t="str">
        <f t="shared" ca="1" si="10"/>
        <v/>
      </c>
      <c r="B184" s="327" t="str">
        <f t="shared" ca="1" si="11"/>
        <v/>
      </c>
      <c r="C184" s="328" t="str">
        <f t="shared" ca="1" si="12"/>
        <v/>
      </c>
      <c r="D184" s="328" t="str">
        <f t="shared" ca="1" si="13"/>
        <v/>
      </c>
      <c r="E184" s="328" t="str">
        <f t="shared" ca="1" si="14"/>
        <v/>
      </c>
      <c r="G184" s="304"/>
    </row>
    <row r="185" spans="1:7" ht="15.75" x14ac:dyDescent="0.25">
      <c r="A185" s="326" t="str">
        <f t="shared" ca="1" si="10"/>
        <v/>
      </c>
      <c r="B185" s="327" t="str">
        <f t="shared" ca="1" si="11"/>
        <v/>
      </c>
      <c r="C185" s="328" t="str">
        <f t="shared" ca="1" si="12"/>
        <v/>
      </c>
      <c r="D185" s="328" t="str">
        <f t="shared" ca="1" si="13"/>
        <v/>
      </c>
      <c r="E185" s="328" t="str">
        <f t="shared" ca="1" si="14"/>
        <v/>
      </c>
      <c r="G185" s="304"/>
    </row>
    <row r="186" spans="1:7" ht="15.75" x14ac:dyDescent="0.25">
      <c r="A186" s="326" t="str">
        <f t="shared" ca="1" si="10"/>
        <v/>
      </c>
      <c r="B186" s="327" t="str">
        <f t="shared" ca="1" si="11"/>
        <v/>
      </c>
      <c r="C186" s="328" t="str">
        <f t="shared" ca="1" si="12"/>
        <v/>
      </c>
      <c r="D186" s="328" t="str">
        <f t="shared" ca="1" si="13"/>
        <v/>
      </c>
      <c r="E186" s="328" t="str">
        <f t="shared" ca="1" si="14"/>
        <v/>
      </c>
      <c r="G186" s="304"/>
    </row>
    <row r="187" spans="1:7" ht="15.75" x14ac:dyDescent="0.25">
      <c r="A187" s="326" t="str">
        <f t="shared" ca="1" si="10"/>
        <v/>
      </c>
      <c r="B187" s="327" t="str">
        <f t="shared" ca="1" si="11"/>
        <v/>
      </c>
      <c r="C187" s="328" t="str">
        <f t="shared" ca="1" si="12"/>
        <v/>
      </c>
      <c r="D187" s="328" t="str">
        <f t="shared" ca="1" si="13"/>
        <v/>
      </c>
      <c r="E187" s="328" t="str">
        <f t="shared" ca="1" si="14"/>
        <v/>
      </c>
      <c r="G187" s="304"/>
    </row>
    <row r="188" spans="1:7" ht="15.75" x14ac:dyDescent="0.25">
      <c r="A188" s="326" t="str">
        <f t="shared" ca="1" si="10"/>
        <v/>
      </c>
      <c r="B188" s="327" t="str">
        <f t="shared" ca="1" si="11"/>
        <v/>
      </c>
      <c r="C188" s="328" t="str">
        <f t="shared" ca="1" si="12"/>
        <v/>
      </c>
      <c r="D188" s="328" t="str">
        <f t="shared" ca="1" si="13"/>
        <v/>
      </c>
      <c r="E188" s="328" t="str">
        <f t="shared" ca="1" si="14"/>
        <v/>
      </c>
      <c r="G188" s="304"/>
    </row>
    <row r="189" spans="1:7" ht="15.75" x14ac:dyDescent="0.25">
      <c r="A189" s="326" t="str">
        <f t="shared" ca="1" si="10"/>
        <v/>
      </c>
      <c r="B189" s="327" t="str">
        <f t="shared" ca="1" si="11"/>
        <v/>
      </c>
      <c r="C189" s="328" t="str">
        <f t="shared" ca="1" si="12"/>
        <v/>
      </c>
      <c r="D189" s="328" t="str">
        <f t="shared" ca="1" si="13"/>
        <v/>
      </c>
      <c r="E189" s="328" t="str">
        <f t="shared" ca="1" si="14"/>
        <v/>
      </c>
      <c r="G189" s="304"/>
    </row>
    <row r="190" spans="1:7" ht="15.75" x14ac:dyDescent="0.25">
      <c r="A190" s="326" t="str">
        <f t="shared" ca="1" si="10"/>
        <v/>
      </c>
      <c r="B190" s="327" t="str">
        <f t="shared" ca="1" si="11"/>
        <v/>
      </c>
      <c r="C190" s="328" t="str">
        <f t="shared" ca="1" si="12"/>
        <v/>
      </c>
      <c r="D190" s="328" t="str">
        <f t="shared" ca="1" si="13"/>
        <v/>
      </c>
      <c r="E190" s="328" t="str">
        <f t="shared" ca="1" si="14"/>
        <v/>
      </c>
      <c r="G190" s="304"/>
    </row>
    <row r="191" spans="1:7" ht="15.75" x14ac:dyDescent="0.25">
      <c r="A191" s="326" t="str">
        <f t="shared" ca="1" si="10"/>
        <v/>
      </c>
      <c r="B191" s="327" t="str">
        <f t="shared" ca="1" si="11"/>
        <v/>
      </c>
      <c r="C191" s="328" t="str">
        <f t="shared" ca="1" si="12"/>
        <v/>
      </c>
      <c r="D191" s="328" t="str">
        <f t="shared" ca="1" si="13"/>
        <v/>
      </c>
      <c r="E191" s="328" t="str">
        <f t="shared" ca="1" si="14"/>
        <v/>
      </c>
      <c r="G191" s="304"/>
    </row>
    <row r="192" spans="1:7" ht="15.75" x14ac:dyDescent="0.25">
      <c r="A192" s="326" t="str">
        <f t="shared" ca="1" si="10"/>
        <v/>
      </c>
      <c r="B192" s="327" t="str">
        <f t="shared" ca="1" si="11"/>
        <v/>
      </c>
      <c r="C192" s="328" t="str">
        <f t="shared" ca="1" si="12"/>
        <v/>
      </c>
      <c r="D192" s="328" t="str">
        <f t="shared" ca="1" si="13"/>
        <v/>
      </c>
      <c r="E192" s="328" t="str">
        <f t="shared" ca="1" si="14"/>
        <v/>
      </c>
      <c r="G192" s="304"/>
    </row>
    <row r="193" spans="1:7" ht="15.75" x14ac:dyDescent="0.25">
      <c r="A193" s="326" t="str">
        <f t="shared" ca="1" si="10"/>
        <v/>
      </c>
      <c r="B193" s="327" t="str">
        <f t="shared" ca="1" si="11"/>
        <v/>
      </c>
      <c r="C193" s="328" t="str">
        <f t="shared" ca="1" si="12"/>
        <v/>
      </c>
      <c r="D193" s="328" t="str">
        <f t="shared" ca="1" si="13"/>
        <v/>
      </c>
      <c r="E193" s="328" t="str">
        <f t="shared" ca="1" si="14"/>
        <v/>
      </c>
      <c r="G193" s="304"/>
    </row>
    <row r="194" spans="1:7" ht="15.75" x14ac:dyDescent="0.25">
      <c r="A194" s="326" t="str">
        <f t="shared" ca="1" si="10"/>
        <v/>
      </c>
      <c r="B194" s="327" t="str">
        <f t="shared" ca="1" si="11"/>
        <v/>
      </c>
      <c r="C194" s="328" t="str">
        <f t="shared" ca="1" si="12"/>
        <v/>
      </c>
      <c r="D194" s="328" t="str">
        <f t="shared" ca="1" si="13"/>
        <v/>
      </c>
      <c r="E194" s="328" t="str">
        <f t="shared" ca="1" si="14"/>
        <v/>
      </c>
      <c r="G194" s="304"/>
    </row>
    <row r="195" spans="1:7" ht="15.75" x14ac:dyDescent="0.25">
      <c r="A195" s="326" t="str">
        <f t="shared" ca="1" si="10"/>
        <v/>
      </c>
      <c r="B195" s="327" t="str">
        <f t="shared" ca="1" si="11"/>
        <v/>
      </c>
      <c r="C195" s="328" t="str">
        <f t="shared" ca="1" si="12"/>
        <v/>
      </c>
      <c r="D195" s="328" t="str">
        <f t="shared" ca="1" si="13"/>
        <v/>
      </c>
      <c r="E195" s="328" t="str">
        <f t="shared" ca="1" si="14"/>
        <v/>
      </c>
      <c r="G195" s="304"/>
    </row>
    <row r="196" spans="1:7" ht="15.75" x14ac:dyDescent="0.25">
      <c r="A196" s="326" t="str">
        <f t="shared" ca="1" si="10"/>
        <v/>
      </c>
      <c r="B196" s="327" t="str">
        <f t="shared" ca="1" si="11"/>
        <v/>
      </c>
      <c r="C196" s="328" t="str">
        <f t="shared" ca="1" si="12"/>
        <v/>
      </c>
      <c r="D196" s="328" t="str">
        <f t="shared" ca="1" si="13"/>
        <v/>
      </c>
      <c r="E196" s="328" t="str">
        <f t="shared" ca="1" si="14"/>
        <v/>
      </c>
      <c r="G196" s="304"/>
    </row>
    <row r="197" spans="1:7" ht="15.75" x14ac:dyDescent="0.25">
      <c r="A197" s="326" t="str">
        <f t="shared" ca="1" si="10"/>
        <v/>
      </c>
      <c r="B197" s="327" t="str">
        <f t="shared" ca="1" si="11"/>
        <v/>
      </c>
      <c r="C197" s="328" t="str">
        <f t="shared" ca="1" si="12"/>
        <v/>
      </c>
      <c r="D197" s="328" t="str">
        <f t="shared" ca="1" si="13"/>
        <v/>
      </c>
      <c r="E197" s="328" t="str">
        <f t="shared" ca="1" si="14"/>
        <v/>
      </c>
      <c r="G197" s="304"/>
    </row>
    <row r="198" spans="1:7" ht="15.75" x14ac:dyDescent="0.25">
      <c r="A198" s="326" t="str">
        <f t="shared" ca="1" si="10"/>
        <v/>
      </c>
      <c r="B198" s="327" t="str">
        <f t="shared" ca="1" si="11"/>
        <v/>
      </c>
      <c r="C198" s="328" t="str">
        <f t="shared" ca="1" si="12"/>
        <v/>
      </c>
      <c r="D198" s="328" t="str">
        <f t="shared" ca="1" si="13"/>
        <v/>
      </c>
      <c r="E198" s="328" t="str">
        <f t="shared" ca="1" si="14"/>
        <v/>
      </c>
      <c r="G198" s="304"/>
    </row>
    <row r="199" spans="1:7" ht="15.75" x14ac:dyDescent="0.25">
      <c r="A199" s="326" t="str">
        <f t="shared" ca="1" si="10"/>
        <v/>
      </c>
      <c r="B199" s="327" t="str">
        <f t="shared" ca="1" si="11"/>
        <v/>
      </c>
      <c r="C199" s="328" t="str">
        <f t="shared" ca="1" si="12"/>
        <v/>
      </c>
      <c r="D199" s="328" t="str">
        <f t="shared" ca="1" si="13"/>
        <v/>
      </c>
      <c r="E199" s="328" t="str">
        <f t="shared" ca="1" si="14"/>
        <v/>
      </c>
      <c r="G199" s="304"/>
    </row>
    <row r="200" spans="1:7" ht="15.75" x14ac:dyDescent="0.25">
      <c r="A200" s="326" t="str">
        <f t="shared" ca="1" si="10"/>
        <v/>
      </c>
      <c r="B200" s="327" t="str">
        <f t="shared" ca="1" si="11"/>
        <v/>
      </c>
      <c r="C200" s="328" t="str">
        <f t="shared" ca="1" si="12"/>
        <v/>
      </c>
      <c r="D200" s="328" t="str">
        <f t="shared" ca="1" si="13"/>
        <v/>
      </c>
      <c r="E200" s="328" t="str">
        <f t="shared" ca="1" si="14"/>
        <v/>
      </c>
      <c r="G200" s="304"/>
    </row>
    <row r="201" spans="1:7" ht="15.75" x14ac:dyDescent="0.25">
      <c r="A201" s="326" t="str">
        <f t="shared" ca="1" si="10"/>
        <v/>
      </c>
      <c r="B201" s="327" t="str">
        <f t="shared" ca="1" si="11"/>
        <v/>
      </c>
      <c r="C201" s="328" t="str">
        <f t="shared" ca="1" si="12"/>
        <v/>
      </c>
      <c r="D201" s="328" t="str">
        <f t="shared" ca="1" si="13"/>
        <v/>
      </c>
      <c r="E201" s="328" t="str">
        <f t="shared" ca="1" si="14"/>
        <v/>
      </c>
      <c r="G201" s="304"/>
    </row>
    <row r="202" spans="1:7" ht="15.75" x14ac:dyDescent="0.25">
      <c r="A202" s="326" t="str">
        <f t="shared" ca="1" si="10"/>
        <v/>
      </c>
      <c r="B202" s="327" t="str">
        <f t="shared" ca="1" si="11"/>
        <v/>
      </c>
      <c r="C202" s="328" t="str">
        <f t="shared" ca="1" si="12"/>
        <v/>
      </c>
      <c r="D202" s="328" t="str">
        <f t="shared" ca="1" si="13"/>
        <v/>
      </c>
      <c r="E202" s="328" t="str">
        <f t="shared" ca="1" si="14"/>
        <v/>
      </c>
      <c r="G202" s="304"/>
    </row>
    <row r="203" spans="1:7" ht="15.75" x14ac:dyDescent="0.25">
      <c r="A203" s="326" t="str">
        <f t="shared" ca="1" si="10"/>
        <v/>
      </c>
      <c r="B203" s="327" t="str">
        <f t="shared" ca="1" si="11"/>
        <v/>
      </c>
      <c r="C203" s="328" t="str">
        <f t="shared" ca="1" si="12"/>
        <v/>
      </c>
      <c r="D203" s="328" t="str">
        <f t="shared" ca="1" si="13"/>
        <v/>
      </c>
      <c r="E203" s="328" t="str">
        <f t="shared" ca="1" si="14"/>
        <v/>
      </c>
      <c r="G203" s="304"/>
    </row>
    <row r="204" spans="1:7" ht="15.75" x14ac:dyDescent="0.25">
      <c r="A204" s="326" t="str">
        <f t="shared" ca="1" si="10"/>
        <v/>
      </c>
      <c r="B204" s="327" t="str">
        <f t="shared" ca="1" si="11"/>
        <v/>
      </c>
      <c r="C204" s="328" t="str">
        <f t="shared" ca="1" si="12"/>
        <v/>
      </c>
      <c r="D204" s="328" t="str">
        <f t="shared" ca="1" si="13"/>
        <v/>
      </c>
      <c r="E204" s="328" t="str">
        <f t="shared" ca="1" si="14"/>
        <v/>
      </c>
      <c r="G204" s="304"/>
    </row>
    <row r="205" spans="1:7" ht="15.75" x14ac:dyDescent="0.25">
      <c r="A205" s="326" t="str">
        <f t="shared" ca="1" si="10"/>
        <v/>
      </c>
      <c r="B205" s="327" t="str">
        <f t="shared" ca="1" si="11"/>
        <v/>
      </c>
      <c r="C205" s="328" t="str">
        <f t="shared" ca="1" si="12"/>
        <v/>
      </c>
      <c r="D205" s="328" t="str">
        <f t="shared" ca="1" si="13"/>
        <v/>
      </c>
      <c r="E205" s="328" t="str">
        <f t="shared" ca="1" si="14"/>
        <v/>
      </c>
      <c r="G205" s="304"/>
    </row>
    <row r="206" spans="1:7" ht="15.75" x14ac:dyDescent="0.25">
      <c r="A206" s="326" t="str">
        <f t="shared" ca="1" si="10"/>
        <v/>
      </c>
      <c r="B206" s="327" t="str">
        <f t="shared" ca="1" si="11"/>
        <v/>
      </c>
      <c r="C206" s="328" t="str">
        <f t="shared" ca="1" si="12"/>
        <v/>
      </c>
      <c r="D206" s="328" t="str">
        <f t="shared" ca="1" si="13"/>
        <v/>
      </c>
      <c r="E206" s="328" t="str">
        <f t="shared" ca="1" si="14"/>
        <v/>
      </c>
      <c r="G206" s="304"/>
    </row>
    <row r="207" spans="1:7" ht="15.75" x14ac:dyDescent="0.25">
      <c r="A207" s="326" t="str">
        <f t="shared" ca="1" si="10"/>
        <v/>
      </c>
      <c r="B207" s="327" t="str">
        <f t="shared" ca="1" si="11"/>
        <v/>
      </c>
      <c r="C207" s="328" t="str">
        <f t="shared" ca="1" si="12"/>
        <v/>
      </c>
      <c r="D207" s="328" t="str">
        <f t="shared" ca="1" si="13"/>
        <v/>
      </c>
      <c r="E207" s="328" t="str">
        <f t="shared" ca="1" si="14"/>
        <v/>
      </c>
      <c r="G207" s="304"/>
    </row>
    <row r="208" spans="1:7" ht="15.75" x14ac:dyDescent="0.25">
      <c r="A208" s="326" t="str">
        <f t="shared" ca="1" si="10"/>
        <v/>
      </c>
      <c r="B208" s="327" t="str">
        <f t="shared" ca="1" si="11"/>
        <v/>
      </c>
      <c r="C208" s="328" t="str">
        <f t="shared" ca="1" si="12"/>
        <v/>
      </c>
      <c r="D208" s="328" t="str">
        <f t="shared" ca="1" si="13"/>
        <v/>
      </c>
      <c r="E208" s="328" t="str">
        <f t="shared" ca="1" si="14"/>
        <v/>
      </c>
      <c r="G208" s="304"/>
    </row>
    <row r="209" spans="1:7" ht="15.75" x14ac:dyDescent="0.25">
      <c r="A209" s="326" t="str">
        <f t="shared" ca="1" si="10"/>
        <v/>
      </c>
      <c r="B209" s="327" t="str">
        <f t="shared" ca="1" si="11"/>
        <v/>
      </c>
      <c r="C209" s="328" t="str">
        <f t="shared" ca="1" si="12"/>
        <v/>
      </c>
      <c r="D209" s="328" t="str">
        <f t="shared" ca="1" si="13"/>
        <v/>
      </c>
      <c r="E209" s="328" t="str">
        <f t="shared" ca="1" si="14"/>
        <v/>
      </c>
      <c r="G209" s="304"/>
    </row>
    <row r="210" spans="1:7" ht="15.75" x14ac:dyDescent="0.25">
      <c r="A210" s="326" t="str">
        <f t="shared" ca="1" si="10"/>
        <v/>
      </c>
      <c r="B210" s="327" t="str">
        <f t="shared" ca="1" si="11"/>
        <v/>
      </c>
      <c r="C210" s="328" t="str">
        <f t="shared" ca="1" si="12"/>
        <v/>
      </c>
      <c r="D210" s="328" t="str">
        <f t="shared" ca="1" si="13"/>
        <v/>
      </c>
      <c r="E210" s="328" t="str">
        <f t="shared" ca="1" si="14"/>
        <v/>
      </c>
      <c r="G210" s="304"/>
    </row>
    <row r="211" spans="1:7" ht="15.75" x14ac:dyDescent="0.25">
      <c r="A211" s="326" t="str">
        <f t="shared" ca="1" si="10"/>
        <v/>
      </c>
      <c r="B211" s="327" t="str">
        <f t="shared" ca="1" si="11"/>
        <v/>
      </c>
      <c r="C211" s="328" t="str">
        <f t="shared" ca="1" si="12"/>
        <v/>
      </c>
      <c r="D211" s="328" t="str">
        <f t="shared" ca="1" si="13"/>
        <v/>
      </c>
      <c r="E211" s="328" t="str">
        <f t="shared" ca="1" si="14"/>
        <v/>
      </c>
      <c r="G211" s="304"/>
    </row>
    <row r="212" spans="1:7" ht="15.75" x14ac:dyDescent="0.25">
      <c r="A212" s="326" t="str">
        <f t="shared" ca="1" si="10"/>
        <v/>
      </c>
      <c r="B212" s="327" t="str">
        <f t="shared" ca="1" si="11"/>
        <v/>
      </c>
      <c r="C212" s="328" t="str">
        <f t="shared" ca="1" si="12"/>
        <v/>
      </c>
      <c r="D212" s="328" t="str">
        <f t="shared" ca="1" si="13"/>
        <v/>
      </c>
      <c r="E212" s="328" t="str">
        <f t="shared" ca="1" si="14"/>
        <v/>
      </c>
      <c r="G212" s="304"/>
    </row>
    <row r="213" spans="1:7" ht="15.75" x14ac:dyDescent="0.25">
      <c r="A213" s="326" t="str">
        <f t="shared" ca="1" si="10"/>
        <v/>
      </c>
      <c r="B213" s="327" t="str">
        <f t="shared" ca="1" si="11"/>
        <v/>
      </c>
      <c r="C213" s="328" t="str">
        <f t="shared" ca="1" si="12"/>
        <v/>
      </c>
      <c r="D213" s="328" t="str">
        <f t="shared" ca="1" si="13"/>
        <v/>
      </c>
      <c r="E213" s="328" t="str">
        <f t="shared" ca="1" si="14"/>
        <v/>
      </c>
      <c r="G213" s="304"/>
    </row>
    <row r="214" spans="1:7" ht="15.75" x14ac:dyDescent="0.25">
      <c r="A214" s="326" t="str">
        <f t="shared" ca="1" si="10"/>
        <v/>
      </c>
      <c r="B214" s="327" t="str">
        <f t="shared" ca="1" si="11"/>
        <v/>
      </c>
      <c r="C214" s="328" t="str">
        <f t="shared" ca="1" si="12"/>
        <v/>
      </c>
      <c r="D214" s="328" t="str">
        <f t="shared" ca="1" si="13"/>
        <v/>
      </c>
      <c r="E214" s="328" t="str">
        <f t="shared" ca="1" si="14"/>
        <v/>
      </c>
      <c r="G214" s="304"/>
    </row>
    <row r="215" spans="1:7" ht="15.75" x14ac:dyDescent="0.25">
      <c r="A215" s="326" t="str">
        <f t="shared" ca="1" si="10"/>
        <v/>
      </c>
      <c r="B215" s="327" t="str">
        <f t="shared" ca="1" si="11"/>
        <v/>
      </c>
      <c r="C215" s="328" t="str">
        <f t="shared" ca="1" si="12"/>
        <v/>
      </c>
      <c r="D215" s="328" t="str">
        <f t="shared" ca="1" si="13"/>
        <v/>
      </c>
      <c r="E215" s="328" t="str">
        <f t="shared" ca="1" si="14"/>
        <v/>
      </c>
      <c r="G215" s="304"/>
    </row>
    <row r="216" spans="1:7" ht="15.75" x14ac:dyDescent="0.25">
      <c r="A216" s="326" t="str">
        <f t="shared" ref="A216:A279" ca="1" si="15">IF(A215="","",IF(EDATE(A215,$B$8)&gt;EDATE(B$9,-$B$8),"",EDATE(A215,$B$8)))</f>
        <v/>
      </c>
      <c r="B216" s="327" t="str">
        <f t="shared" ca="1" si="11"/>
        <v/>
      </c>
      <c r="C216" s="328" t="str">
        <f t="shared" ca="1" si="12"/>
        <v/>
      </c>
      <c r="D216" s="328" t="str">
        <f t="shared" ca="1" si="13"/>
        <v/>
      </c>
      <c r="E216" s="328" t="str">
        <f t="shared" ca="1" si="14"/>
        <v/>
      </c>
      <c r="G216" s="304"/>
    </row>
    <row r="217" spans="1:7" ht="15.75" x14ac:dyDescent="0.25">
      <c r="A217" s="326" t="str">
        <f t="shared" ca="1" si="15"/>
        <v/>
      </c>
      <c r="B217" s="327" t="str">
        <f t="shared" ref="B217:B280" ca="1" si="16">IF(A217="","",IF(C217="",B216,B216+C217))</f>
        <v/>
      </c>
      <c r="C217" s="328" t="str">
        <f t="shared" ref="C217:C280" ca="1" si="17">IF(A217="","",IF(A217&lt;B$13,"",B$12))</f>
        <v/>
      </c>
      <c r="D217" s="328" t="str">
        <f t="shared" ref="D217:D263" ca="1" si="18">IF(A217="","",-B216*B$4*(A217-A216)/360)</f>
        <v/>
      </c>
      <c r="E217" s="328" t="str">
        <f t="shared" ref="E217:E280" ca="1" si="19">IF(A217="","",IF(C217="",D217,D217+C217))</f>
        <v/>
      </c>
      <c r="G217" s="304"/>
    </row>
    <row r="218" spans="1:7" ht="15.75" x14ac:dyDescent="0.25">
      <c r="A218" s="326" t="str">
        <f t="shared" ca="1" si="15"/>
        <v/>
      </c>
      <c r="B218" s="327" t="str">
        <f t="shared" ca="1" si="16"/>
        <v/>
      </c>
      <c r="C218" s="328" t="str">
        <f t="shared" ca="1" si="17"/>
        <v/>
      </c>
      <c r="D218" s="328" t="str">
        <f t="shared" ca="1" si="18"/>
        <v/>
      </c>
      <c r="E218" s="328" t="str">
        <f t="shared" ca="1" si="19"/>
        <v/>
      </c>
      <c r="G218" s="304"/>
    </row>
    <row r="219" spans="1:7" ht="15.75" x14ac:dyDescent="0.25">
      <c r="A219" s="326" t="str">
        <f t="shared" ca="1" si="15"/>
        <v/>
      </c>
      <c r="B219" s="327" t="str">
        <f t="shared" ca="1" si="16"/>
        <v/>
      </c>
      <c r="C219" s="328" t="str">
        <f t="shared" ca="1" si="17"/>
        <v/>
      </c>
      <c r="D219" s="328" t="str">
        <f t="shared" ca="1" si="18"/>
        <v/>
      </c>
      <c r="E219" s="328" t="str">
        <f t="shared" ca="1" si="19"/>
        <v/>
      </c>
      <c r="G219" s="304"/>
    </row>
    <row r="220" spans="1:7" ht="15.75" x14ac:dyDescent="0.25">
      <c r="A220" s="326" t="str">
        <f t="shared" ca="1" si="15"/>
        <v/>
      </c>
      <c r="B220" s="327" t="str">
        <f t="shared" ca="1" si="16"/>
        <v/>
      </c>
      <c r="C220" s="328" t="str">
        <f t="shared" ca="1" si="17"/>
        <v/>
      </c>
      <c r="D220" s="328" t="str">
        <f t="shared" ca="1" si="18"/>
        <v/>
      </c>
      <c r="E220" s="328" t="str">
        <f t="shared" ca="1" si="19"/>
        <v/>
      </c>
      <c r="G220" s="304"/>
    </row>
    <row r="221" spans="1:7" ht="15.75" x14ac:dyDescent="0.25">
      <c r="A221" s="326" t="str">
        <f t="shared" ca="1" si="15"/>
        <v/>
      </c>
      <c r="B221" s="327" t="str">
        <f t="shared" ca="1" si="16"/>
        <v/>
      </c>
      <c r="C221" s="328" t="str">
        <f t="shared" ca="1" si="17"/>
        <v/>
      </c>
      <c r="D221" s="328" t="str">
        <f t="shared" ca="1" si="18"/>
        <v/>
      </c>
      <c r="E221" s="328" t="str">
        <f t="shared" ca="1" si="19"/>
        <v/>
      </c>
      <c r="G221" s="304"/>
    </row>
    <row r="222" spans="1:7" ht="15.75" x14ac:dyDescent="0.25">
      <c r="A222" s="326" t="str">
        <f t="shared" ca="1" si="15"/>
        <v/>
      </c>
      <c r="B222" s="327" t="str">
        <f t="shared" ca="1" si="16"/>
        <v/>
      </c>
      <c r="C222" s="328" t="str">
        <f t="shared" ca="1" si="17"/>
        <v/>
      </c>
      <c r="D222" s="328" t="str">
        <f t="shared" ca="1" si="18"/>
        <v/>
      </c>
      <c r="E222" s="328" t="str">
        <f t="shared" ca="1" si="19"/>
        <v/>
      </c>
      <c r="G222" s="304"/>
    </row>
    <row r="223" spans="1:7" ht="15.75" x14ac:dyDescent="0.25">
      <c r="A223" s="326" t="str">
        <f t="shared" ca="1" si="15"/>
        <v/>
      </c>
      <c r="B223" s="327" t="str">
        <f t="shared" ca="1" si="16"/>
        <v/>
      </c>
      <c r="C223" s="328" t="str">
        <f t="shared" ca="1" si="17"/>
        <v/>
      </c>
      <c r="D223" s="328" t="str">
        <f t="shared" ca="1" si="18"/>
        <v/>
      </c>
      <c r="E223" s="328" t="str">
        <f t="shared" ca="1" si="19"/>
        <v/>
      </c>
      <c r="G223" s="304"/>
    </row>
    <row r="224" spans="1:7" ht="15.75" x14ac:dyDescent="0.25">
      <c r="A224" s="326" t="str">
        <f t="shared" ca="1" si="15"/>
        <v/>
      </c>
      <c r="B224" s="327" t="str">
        <f t="shared" ca="1" si="16"/>
        <v/>
      </c>
      <c r="C224" s="328" t="str">
        <f t="shared" ca="1" si="17"/>
        <v/>
      </c>
      <c r="D224" s="328" t="str">
        <f t="shared" ca="1" si="18"/>
        <v/>
      </c>
      <c r="E224" s="328" t="str">
        <f t="shared" ca="1" si="19"/>
        <v/>
      </c>
      <c r="G224" s="304"/>
    </row>
    <row r="225" spans="1:7" ht="15.75" x14ac:dyDescent="0.25">
      <c r="A225" s="326" t="str">
        <f t="shared" ca="1" si="15"/>
        <v/>
      </c>
      <c r="B225" s="327" t="str">
        <f t="shared" ca="1" si="16"/>
        <v/>
      </c>
      <c r="C225" s="328" t="str">
        <f t="shared" ca="1" si="17"/>
        <v/>
      </c>
      <c r="D225" s="328" t="str">
        <f t="shared" ca="1" si="18"/>
        <v/>
      </c>
      <c r="E225" s="328" t="str">
        <f t="shared" ca="1" si="19"/>
        <v/>
      </c>
      <c r="G225" s="304"/>
    </row>
    <row r="226" spans="1:7" ht="15.75" x14ac:dyDescent="0.25">
      <c r="A226" s="326" t="str">
        <f t="shared" ca="1" si="15"/>
        <v/>
      </c>
      <c r="B226" s="327" t="str">
        <f t="shared" ca="1" si="16"/>
        <v/>
      </c>
      <c r="C226" s="328" t="str">
        <f t="shared" ca="1" si="17"/>
        <v/>
      </c>
      <c r="D226" s="328" t="str">
        <f t="shared" ca="1" si="18"/>
        <v/>
      </c>
      <c r="E226" s="328" t="str">
        <f t="shared" ca="1" si="19"/>
        <v/>
      </c>
      <c r="G226" s="304"/>
    </row>
    <row r="227" spans="1:7" ht="15.75" x14ac:dyDescent="0.25">
      <c r="A227" s="326" t="str">
        <f t="shared" ca="1" si="15"/>
        <v/>
      </c>
      <c r="B227" s="327" t="str">
        <f t="shared" ca="1" si="16"/>
        <v/>
      </c>
      <c r="C227" s="328" t="str">
        <f t="shared" ca="1" si="17"/>
        <v/>
      </c>
      <c r="D227" s="328" t="str">
        <f t="shared" ca="1" si="18"/>
        <v/>
      </c>
      <c r="E227" s="328" t="str">
        <f t="shared" ca="1" si="19"/>
        <v/>
      </c>
      <c r="G227" s="304"/>
    </row>
    <row r="228" spans="1:7" ht="15.75" x14ac:dyDescent="0.25">
      <c r="A228" s="326" t="str">
        <f t="shared" ca="1" si="15"/>
        <v/>
      </c>
      <c r="B228" s="327" t="str">
        <f t="shared" ca="1" si="16"/>
        <v/>
      </c>
      <c r="C228" s="328" t="str">
        <f t="shared" ca="1" si="17"/>
        <v/>
      </c>
      <c r="D228" s="328" t="str">
        <f t="shared" ca="1" si="18"/>
        <v/>
      </c>
      <c r="E228" s="328" t="str">
        <f t="shared" ca="1" si="19"/>
        <v/>
      </c>
      <c r="G228" s="304"/>
    </row>
    <row r="229" spans="1:7" ht="15.75" x14ac:dyDescent="0.25">
      <c r="A229" s="326" t="str">
        <f t="shared" ca="1" si="15"/>
        <v/>
      </c>
      <c r="B229" s="327" t="str">
        <f t="shared" ca="1" si="16"/>
        <v/>
      </c>
      <c r="C229" s="328" t="str">
        <f t="shared" ca="1" si="17"/>
        <v/>
      </c>
      <c r="D229" s="328" t="str">
        <f t="shared" ca="1" si="18"/>
        <v/>
      </c>
      <c r="E229" s="328" t="str">
        <f t="shared" ca="1" si="19"/>
        <v/>
      </c>
      <c r="G229" s="304"/>
    </row>
    <row r="230" spans="1:7" ht="15.75" x14ac:dyDescent="0.25">
      <c r="A230" s="326" t="str">
        <f t="shared" ca="1" si="15"/>
        <v/>
      </c>
      <c r="B230" s="327" t="str">
        <f t="shared" ca="1" si="16"/>
        <v/>
      </c>
      <c r="C230" s="328" t="str">
        <f t="shared" ca="1" si="17"/>
        <v/>
      </c>
      <c r="D230" s="328" t="str">
        <f t="shared" ca="1" si="18"/>
        <v/>
      </c>
      <c r="E230" s="328" t="str">
        <f t="shared" ca="1" si="19"/>
        <v/>
      </c>
      <c r="G230" s="304"/>
    </row>
    <row r="231" spans="1:7" ht="15.75" x14ac:dyDescent="0.25">
      <c r="A231" s="326" t="str">
        <f t="shared" ca="1" si="15"/>
        <v/>
      </c>
      <c r="B231" s="327" t="str">
        <f t="shared" ca="1" si="16"/>
        <v/>
      </c>
      <c r="C231" s="328" t="str">
        <f t="shared" ca="1" si="17"/>
        <v/>
      </c>
      <c r="D231" s="328" t="str">
        <f t="shared" ca="1" si="18"/>
        <v/>
      </c>
      <c r="E231" s="328" t="str">
        <f t="shared" ca="1" si="19"/>
        <v/>
      </c>
      <c r="G231" s="304"/>
    </row>
    <row r="232" spans="1:7" ht="15.75" x14ac:dyDescent="0.25">
      <c r="A232" s="326" t="str">
        <f t="shared" ca="1" si="15"/>
        <v/>
      </c>
      <c r="B232" s="327" t="str">
        <f t="shared" ca="1" si="16"/>
        <v/>
      </c>
      <c r="C232" s="328" t="str">
        <f t="shared" ca="1" si="17"/>
        <v/>
      </c>
      <c r="D232" s="328" t="str">
        <f t="shared" ca="1" si="18"/>
        <v/>
      </c>
      <c r="E232" s="328" t="str">
        <f t="shared" ca="1" si="19"/>
        <v/>
      </c>
      <c r="G232" s="304"/>
    </row>
    <row r="233" spans="1:7" ht="15.75" x14ac:dyDescent="0.25">
      <c r="A233" s="326" t="str">
        <f t="shared" ca="1" si="15"/>
        <v/>
      </c>
      <c r="B233" s="327" t="str">
        <f t="shared" ca="1" si="16"/>
        <v/>
      </c>
      <c r="C233" s="328" t="str">
        <f t="shared" ca="1" si="17"/>
        <v/>
      </c>
      <c r="D233" s="328" t="str">
        <f t="shared" ca="1" si="18"/>
        <v/>
      </c>
      <c r="E233" s="328" t="str">
        <f t="shared" ca="1" si="19"/>
        <v/>
      </c>
      <c r="G233" s="304"/>
    </row>
    <row r="234" spans="1:7" ht="15.75" x14ac:dyDescent="0.25">
      <c r="A234" s="326" t="str">
        <f t="shared" ca="1" si="15"/>
        <v/>
      </c>
      <c r="B234" s="327" t="str">
        <f t="shared" ca="1" si="16"/>
        <v/>
      </c>
      <c r="C234" s="328" t="str">
        <f t="shared" ca="1" si="17"/>
        <v/>
      </c>
      <c r="D234" s="328" t="str">
        <f t="shared" ca="1" si="18"/>
        <v/>
      </c>
      <c r="E234" s="328" t="str">
        <f t="shared" ca="1" si="19"/>
        <v/>
      </c>
      <c r="G234" s="304"/>
    </row>
    <row r="235" spans="1:7" ht="15.75" x14ac:dyDescent="0.25">
      <c r="A235" s="326" t="str">
        <f t="shared" ca="1" si="15"/>
        <v/>
      </c>
      <c r="B235" s="327" t="str">
        <f t="shared" ca="1" si="16"/>
        <v/>
      </c>
      <c r="C235" s="328" t="str">
        <f t="shared" ca="1" si="17"/>
        <v/>
      </c>
      <c r="D235" s="328" t="str">
        <f t="shared" ca="1" si="18"/>
        <v/>
      </c>
      <c r="E235" s="328" t="str">
        <f t="shared" ca="1" si="19"/>
        <v/>
      </c>
      <c r="G235" s="304"/>
    </row>
    <row r="236" spans="1:7" ht="15.75" x14ac:dyDescent="0.25">
      <c r="A236" s="326" t="str">
        <f t="shared" ca="1" si="15"/>
        <v/>
      </c>
      <c r="B236" s="327" t="str">
        <f t="shared" ca="1" si="16"/>
        <v/>
      </c>
      <c r="C236" s="328" t="str">
        <f t="shared" ca="1" si="17"/>
        <v/>
      </c>
      <c r="D236" s="328" t="str">
        <f t="shared" ca="1" si="18"/>
        <v/>
      </c>
      <c r="E236" s="328" t="str">
        <f t="shared" ca="1" si="19"/>
        <v/>
      </c>
      <c r="G236" s="304"/>
    </row>
    <row r="237" spans="1:7" ht="15.75" x14ac:dyDescent="0.25">
      <c r="A237" s="326" t="str">
        <f t="shared" ca="1" si="15"/>
        <v/>
      </c>
      <c r="B237" s="327" t="str">
        <f t="shared" ca="1" si="16"/>
        <v/>
      </c>
      <c r="C237" s="328" t="str">
        <f t="shared" ca="1" si="17"/>
        <v/>
      </c>
      <c r="D237" s="328" t="str">
        <f t="shared" ca="1" si="18"/>
        <v/>
      </c>
      <c r="E237" s="328" t="str">
        <f t="shared" ca="1" si="19"/>
        <v/>
      </c>
      <c r="G237" s="304"/>
    </row>
    <row r="238" spans="1:7" ht="15.75" x14ac:dyDescent="0.25">
      <c r="A238" s="326" t="str">
        <f t="shared" ca="1" si="15"/>
        <v/>
      </c>
      <c r="B238" s="327" t="str">
        <f t="shared" ca="1" si="16"/>
        <v/>
      </c>
      <c r="C238" s="328" t="str">
        <f t="shared" ca="1" si="17"/>
        <v/>
      </c>
      <c r="D238" s="328" t="str">
        <f t="shared" ca="1" si="18"/>
        <v/>
      </c>
      <c r="E238" s="328" t="str">
        <f t="shared" ca="1" si="19"/>
        <v/>
      </c>
      <c r="G238" s="304"/>
    </row>
    <row r="239" spans="1:7" ht="15.75" x14ac:dyDescent="0.25">
      <c r="A239" s="326" t="str">
        <f t="shared" ca="1" si="15"/>
        <v/>
      </c>
      <c r="B239" s="327" t="str">
        <f t="shared" ca="1" si="16"/>
        <v/>
      </c>
      <c r="C239" s="328" t="str">
        <f t="shared" ca="1" si="17"/>
        <v/>
      </c>
      <c r="D239" s="328" t="str">
        <f t="shared" ca="1" si="18"/>
        <v/>
      </c>
      <c r="E239" s="328" t="str">
        <f t="shared" ca="1" si="19"/>
        <v/>
      </c>
      <c r="G239" s="304"/>
    </row>
    <row r="240" spans="1:7" ht="15.75" x14ac:dyDescent="0.25">
      <c r="A240" s="326" t="str">
        <f t="shared" ca="1" si="15"/>
        <v/>
      </c>
      <c r="B240" s="327" t="str">
        <f t="shared" ca="1" si="16"/>
        <v/>
      </c>
      <c r="C240" s="328" t="str">
        <f t="shared" ca="1" si="17"/>
        <v/>
      </c>
      <c r="D240" s="328" t="str">
        <f t="shared" ca="1" si="18"/>
        <v/>
      </c>
      <c r="E240" s="328" t="str">
        <f t="shared" ca="1" si="19"/>
        <v/>
      </c>
      <c r="G240" s="304"/>
    </row>
    <row r="241" spans="1:7" ht="15.75" x14ac:dyDescent="0.25">
      <c r="A241" s="326" t="str">
        <f t="shared" ca="1" si="15"/>
        <v/>
      </c>
      <c r="B241" s="327" t="str">
        <f t="shared" ca="1" si="16"/>
        <v/>
      </c>
      <c r="C241" s="328" t="str">
        <f t="shared" ca="1" si="17"/>
        <v/>
      </c>
      <c r="D241" s="328" t="str">
        <f t="shared" ca="1" si="18"/>
        <v/>
      </c>
      <c r="E241" s="328" t="str">
        <f t="shared" ca="1" si="19"/>
        <v/>
      </c>
      <c r="G241" s="304"/>
    </row>
    <row r="242" spans="1:7" ht="15.75" x14ac:dyDescent="0.25">
      <c r="A242" s="326" t="str">
        <f t="shared" ca="1" si="15"/>
        <v/>
      </c>
      <c r="B242" s="327" t="str">
        <f t="shared" ca="1" si="16"/>
        <v/>
      </c>
      <c r="C242" s="328" t="str">
        <f t="shared" ca="1" si="17"/>
        <v/>
      </c>
      <c r="D242" s="328" t="str">
        <f t="shared" ca="1" si="18"/>
        <v/>
      </c>
      <c r="E242" s="328" t="str">
        <f t="shared" ca="1" si="19"/>
        <v/>
      </c>
      <c r="G242" s="304"/>
    </row>
    <row r="243" spans="1:7" ht="15.75" x14ac:dyDescent="0.25">
      <c r="A243" s="326" t="str">
        <f t="shared" ca="1" si="15"/>
        <v/>
      </c>
      <c r="B243" s="327" t="str">
        <f t="shared" ca="1" si="16"/>
        <v/>
      </c>
      <c r="C243" s="328" t="str">
        <f t="shared" ca="1" si="17"/>
        <v/>
      </c>
      <c r="D243" s="328" t="str">
        <f t="shared" ca="1" si="18"/>
        <v/>
      </c>
      <c r="E243" s="328" t="str">
        <f t="shared" ca="1" si="19"/>
        <v/>
      </c>
      <c r="G243" s="304"/>
    </row>
    <row r="244" spans="1:7" ht="15.75" x14ac:dyDescent="0.25">
      <c r="A244" s="326" t="str">
        <f t="shared" ca="1" si="15"/>
        <v/>
      </c>
      <c r="B244" s="327" t="str">
        <f t="shared" ca="1" si="16"/>
        <v/>
      </c>
      <c r="C244" s="328" t="str">
        <f t="shared" ca="1" si="17"/>
        <v/>
      </c>
      <c r="D244" s="328" t="str">
        <f t="shared" ca="1" si="18"/>
        <v/>
      </c>
      <c r="E244" s="328" t="str">
        <f t="shared" ca="1" si="19"/>
        <v/>
      </c>
      <c r="G244" s="304"/>
    </row>
    <row r="245" spans="1:7" ht="15.75" x14ac:dyDescent="0.25">
      <c r="A245" s="326" t="str">
        <f t="shared" ca="1" si="15"/>
        <v/>
      </c>
      <c r="B245" s="327" t="str">
        <f t="shared" ca="1" si="16"/>
        <v/>
      </c>
      <c r="C245" s="328" t="str">
        <f t="shared" ca="1" si="17"/>
        <v/>
      </c>
      <c r="D245" s="328" t="str">
        <f t="shared" ca="1" si="18"/>
        <v/>
      </c>
      <c r="E245" s="328" t="str">
        <f t="shared" ca="1" si="19"/>
        <v/>
      </c>
      <c r="G245" s="304"/>
    </row>
    <row r="246" spans="1:7" ht="15.75" x14ac:dyDescent="0.25">
      <c r="A246" s="326" t="str">
        <f t="shared" ca="1" si="15"/>
        <v/>
      </c>
      <c r="B246" s="327" t="str">
        <f t="shared" ca="1" si="16"/>
        <v/>
      </c>
      <c r="C246" s="328" t="str">
        <f t="shared" ca="1" si="17"/>
        <v/>
      </c>
      <c r="D246" s="328" t="str">
        <f t="shared" ca="1" si="18"/>
        <v/>
      </c>
      <c r="E246" s="328" t="str">
        <f t="shared" ca="1" si="19"/>
        <v/>
      </c>
      <c r="G246" s="304"/>
    </row>
    <row r="247" spans="1:7" ht="15.75" x14ac:dyDescent="0.25">
      <c r="A247" s="326" t="str">
        <f t="shared" ca="1" si="15"/>
        <v/>
      </c>
      <c r="B247" s="327" t="str">
        <f t="shared" ca="1" si="16"/>
        <v/>
      </c>
      <c r="C247" s="328" t="str">
        <f t="shared" ca="1" si="17"/>
        <v/>
      </c>
      <c r="D247" s="328" t="str">
        <f t="shared" ca="1" si="18"/>
        <v/>
      </c>
      <c r="E247" s="328" t="str">
        <f t="shared" ca="1" si="19"/>
        <v/>
      </c>
      <c r="G247" s="304"/>
    </row>
    <row r="248" spans="1:7" ht="15.75" x14ac:dyDescent="0.25">
      <c r="A248" s="326" t="str">
        <f t="shared" ca="1" si="15"/>
        <v/>
      </c>
      <c r="B248" s="327" t="str">
        <f t="shared" ca="1" si="16"/>
        <v/>
      </c>
      <c r="C248" s="328" t="str">
        <f t="shared" ca="1" si="17"/>
        <v/>
      </c>
      <c r="D248" s="328" t="str">
        <f t="shared" ca="1" si="18"/>
        <v/>
      </c>
      <c r="E248" s="328" t="str">
        <f t="shared" ca="1" si="19"/>
        <v/>
      </c>
      <c r="G248" s="304"/>
    </row>
    <row r="249" spans="1:7" ht="15.75" x14ac:dyDescent="0.25">
      <c r="A249" s="326" t="str">
        <f t="shared" ca="1" si="15"/>
        <v/>
      </c>
      <c r="B249" s="327" t="str">
        <f t="shared" ca="1" si="16"/>
        <v/>
      </c>
      <c r="C249" s="328" t="str">
        <f t="shared" ca="1" si="17"/>
        <v/>
      </c>
      <c r="D249" s="328" t="str">
        <f t="shared" ca="1" si="18"/>
        <v/>
      </c>
      <c r="E249" s="328" t="str">
        <f t="shared" ca="1" si="19"/>
        <v/>
      </c>
      <c r="G249" s="304"/>
    </row>
    <row r="250" spans="1:7" ht="15.75" x14ac:dyDescent="0.25">
      <c r="A250" s="326" t="str">
        <f t="shared" ca="1" si="15"/>
        <v/>
      </c>
      <c r="B250" s="327" t="str">
        <f t="shared" ca="1" si="16"/>
        <v/>
      </c>
      <c r="C250" s="328" t="str">
        <f t="shared" ca="1" si="17"/>
        <v/>
      </c>
      <c r="D250" s="328" t="str">
        <f t="shared" ca="1" si="18"/>
        <v/>
      </c>
      <c r="E250" s="328" t="str">
        <f t="shared" ca="1" si="19"/>
        <v/>
      </c>
      <c r="G250" s="304"/>
    </row>
    <row r="251" spans="1:7" ht="15.75" x14ac:dyDescent="0.25">
      <c r="A251" s="326" t="str">
        <f t="shared" ca="1" si="15"/>
        <v/>
      </c>
      <c r="B251" s="327" t="str">
        <f t="shared" ca="1" si="16"/>
        <v/>
      </c>
      <c r="C251" s="328" t="str">
        <f t="shared" ca="1" si="17"/>
        <v/>
      </c>
      <c r="D251" s="328" t="str">
        <f t="shared" ca="1" si="18"/>
        <v/>
      </c>
      <c r="E251" s="328" t="str">
        <f t="shared" ca="1" si="19"/>
        <v/>
      </c>
      <c r="G251" s="304"/>
    </row>
    <row r="252" spans="1:7" ht="15.75" x14ac:dyDescent="0.25">
      <c r="A252" s="326" t="str">
        <f t="shared" ca="1" si="15"/>
        <v/>
      </c>
      <c r="B252" s="327" t="str">
        <f t="shared" ca="1" si="16"/>
        <v/>
      </c>
      <c r="C252" s="328" t="str">
        <f t="shared" ca="1" si="17"/>
        <v/>
      </c>
      <c r="D252" s="328" t="str">
        <f t="shared" ca="1" si="18"/>
        <v/>
      </c>
      <c r="E252" s="328" t="str">
        <f t="shared" ca="1" si="19"/>
        <v/>
      </c>
      <c r="G252" s="304"/>
    </row>
    <row r="253" spans="1:7" ht="15.75" x14ac:dyDescent="0.25">
      <c r="A253" s="326" t="str">
        <f t="shared" ca="1" si="15"/>
        <v/>
      </c>
      <c r="B253" s="327" t="str">
        <f t="shared" ca="1" si="16"/>
        <v/>
      </c>
      <c r="C253" s="328" t="str">
        <f t="shared" ca="1" si="17"/>
        <v/>
      </c>
      <c r="D253" s="328" t="str">
        <f t="shared" ca="1" si="18"/>
        <v/>
      </c>
      <c r="E253" s="328" t="str">
        <f t="shared" ca="1" si="19"/>
        <v/>
      </c>
      <c r="G253" s="304"/>
    </row>
    <row r="254" spans="1:7" ht="15.75" x14ac:dyDescent="0.25">
      <c r="A254" s="326" t="str">
        <f t="shared" ca="1" si="15"/>
        <v/>
      </c>
      <c r="B254" s="327" t="str">
        <f t="shared" ca="1" si="16"/>
        <v/>
      </c>
      <c r="C254" s="328" t="str">
        <f t="shared" ca="1" si="17"/>
        <v/>
      </c>
      <c r="D254" s="328" t="str">
        <f t="shared" ca="1" si="18"/>
        <v/>
      </c>
      <c r="E254" s="328" t="str">
        <f t="shared" ca="1" si="19"/>
        <v/>
      </c>
      <c r="G254" s="304"/>
    </row>
    <row r="255" spans="1:7" ht="15.75" x14ac:dyDescent="0.25">
      <c r="A255" s="326" t="str">
        <f t="shared" ca="1" si="15"/>
        <v/>
      </c>
      <c r="B255" s="327" t="str">
        <f t="shared" ca="1" si="16"/>
        <v/>
      </c>
      <c r="C255" s="328" t="str">
        <f t="shared" ca="1" si="17"/>
        <v/>
      </c>
      <c r="D255" s="328" t="str">
        <f t="shared" ca="1" si="18"/>
        <v/>
      </c>
      <c r="E255" s="328" t="str">
        <f t="shared" ca="1" si="19"/>
        <v/>
      </c>
      <c r="G255" s="304"/>
    </row>
    <row r="256" spans="1:7" ht="15.75" x14ac:dyDescent="0.25">
      <c r="A256" s="326" t="str">
        <f t="shared" ca="1" si="15"/>
        <v/>
      </c>
      <c r="B256" s="327" t="str">
        <f t="shared" ca="1" si="16"/>
        <v/>
      </c>
      <c r="C256" s="328" t="str">
        <f t="shared" ca="1" si="17"/>
        <v/>
      </c>
      <c r="D256" s="328" t="str">
        <f t="shared" ca="1" si="18"/>
        <v/>
      </c>
      <c r="E256" s="328" t="str">
        <f t="shared" ca="1" si="19"/>
        <v/>
      </c>
      <c r="G256" s="304"/>
    </row>
    <row r="257" spans="1:7" ht="15.75" x14ac:dyDescent="0.25">
      <c r="A257" s="326" t="str">
        <f t="shared" ca="1" si="15"/>
        <v/>
      </c>
      <c r="B257" s="327" t="str">
        <f t="shared" ca="1" si="16"/>
        <v/>
      </c>
      <c r="C257" s="328" t="str">
        <f t="shared" ca="1" si="17"/>
        <v/>
      </c>
      <c r="D257" s="328" t="str">
        <f t="shared" ca="1" si="18"/>
        <v/>
      </c>
      <c r="E257" s="328" t="str">
        <f t="shared" ca="1" si="19"/>
        <v/>
      </c>
      <c r="G257" s="304"/>
    </row>
    <row r="258" spans="1:7" ht="15.75" x14ac:dyDescent="0.25">
      <c r="A258" s="326" t="str">
        <f t="shared" ca="1" si="15"/>
        <v/>
      </c>
      <c r="B258" s="327" t="str">
        <f t="shared" ca="1" si="16"/>
        <v/>
      </c>
      <c r="C258" s="328" t="str">
        <f t="shared" ca="1" si="17"/>
        <v/>
      </c>
      <c r="D258" s="328" t="str">
        <f t="shared" ca="1" si="18"/>
        <v/>
      </c>
      <c r="E258" s="328" t="str">
        <f t="shared" ca="1" si="19"/>
        <v/>
      </c>
      <c r="G258" s="304"/>
    </row>
    <row r="259" spans="1:7" ht="15.75" x14ac:dyDescent="0.25">
      <c r="A259" s="326" t="str">
        <f t="shared" ca="1" si="15"/>
        <v/>
      </c>
      <c r="B259" s="327" t="str">
        <f t="shared" ca="1" si="16"/>
        <v/>
      </c>
      <c r="C259" s="328" t="str">
        <f t="shared" ca="1" si="17"/>
        <v/>
      </c>
      <c r="D259" s="328" t="str">
        <f t="shared" ca="1" si="18"/>
        <v/>
      </c>
      <c r="E259" s="328" t="str">
        <f t="shared" ca="1" si="19"/>
        <v/>
      </c>
      <c r="G259" s="304"/>
    </row>
    <row r="260" spans="1:7" ht="15.75" x14ac:dyDescent="0.25">
      <c r="A260" s="326" t="str">
        <f t="shared" ca="1" si="15"/>
        <v/>
      </c>
      <c r="B260" s="327" t="str">
        <f t="shared" ca="1" si="16"/>
        <v/>
      </c>
      <c r="C260" s="328" t="str">
        <f t="shared" ca="1" si="17"/>
        <v/>
      </c>
      <c r="D260" s="328" t="str">
        <f t="shared" ca="1" si="18"/>
        <v/>
      </c>
      <c r="E260" s="328" t="str">
        <f t="shared" ca="1" si="19"/>
        <v/>
      </c>
      <c r="G260" s="304"/>
    </row>
    <row r="261" spans="1:7" ht="15.75" x14ac:dyDescent="0.25">
      <c r="A261" s="326" t="str">
        <f t="shared" ca="1" si="15"/>
        <v/>
      </c>
      <c r="B261" s="327" t="str">
        <f t="shared" ca="1" si="16"/>
        <v/>
      </c>
      <c r="C261" s="328" t="str">
        <f t="shared" ca="1" si="17"/>
        <v/>
      </c>
      <c r="D261" s="328" t="str">
        <f t="shared" ca="1" si="18"/>
        <v/>
      </c>
      <c r="E261" s="328" t="str">
        <f t="shared" ca="1" si="19"/>
        <v/>
      </c>
      <c r="G261" s="304"/>
    </row>
    <row r="262" spans="1:7" ht="15.75" x14ac:dyDescent="0.25">
      <c r="A262" s="326" t="str">
        <f t="shared" ca="1" si="15"/>
        <v/>
      </c>
      <c r="B262" s="327" t="str">
        <f t="shared" ca="1" si="16"/>
        <v/>
      </c>
      <c r="C262" s="328" t="str">
        <f t="shared" ca="1" si="17"/>
        <v/>
      </c>
      <c r="D262" s="328" t="str">
        <f t="shared" ca="1" si="18"/>
        <v/>
      </c>
      <c r="E262" s="328" t="str">
        <f t="shared" ca="1" si="19"/>
        <v/>
      </c>
      <c r="G262" s="304"/>
    </row>
    <row r="263" spans="1:7" ht="15.75" x14ac:dyDescent="0.25">
      <c r="A263" s="326" t="str">
        <f t="shared" ca="1" si="15"/>
        <v/>
      </c>
      <c r="B263" s="327" t="str">
        <f t="shared" ca="1" si="16"/>
        <v/>
      </c>
      <c r="C263" s="328" t="str">
        <f t="shared" ca="1" si="17"/>
        <v/>
      </c>
      <c r="D263" s="328" t="str">
        <f t="shared" ca="1" si="18"/>
        <v/>
      </c>
      <c r="E263" s="328" t="str">
        <f t="shared" ca="1" si="19"/>
        <v/>
      </c>
      <c r="G263" s="304"/>
    </row>
    <row r="264" spans="1:7" ht="15.75" x14ac:dyDescent="0.25">
      <c r="A264" s="326" t="str">
        <f t="shared" ca="1" si="15"/>
        <v/>
      </c>
      <c r="B264" s="327" t="str">
        <f t="shared" ca="1" si="16"/>
        <v/>
      </c>
      <c r="C264" s="328" t="str">
        <f t="shared" ca="1" si="17"/>
        <v/>
      </c>
      <c r="D264" s="328" t="str">
        <f t="shared" ref="D264:D280" ca="1" si="20">IF(A264="","",B263*B$4*(A264-A263)/360)</f>
        <v/>
      </c>
      <c r="E264" s="328" t="str">
        <f t="shared" ca="1" si="19"/>
        <v/>
      </c>
      <c r="G264" s="304"/>
    </row>
    <row r="265" spans="1:7" ht="15.75" x14ac:dyDescent="0.25">
      <c r="A265" s="326" t="str">
        <f t="shared" ca="1" si="15"/>
        <v/>
      </c>
      <c r="B265" s="327" t="str">
        <f t="shared" ca="1" si="16"/>
        <v/>
      </c>
      <c r="C265" s="328" t="str">
        <f t="shared" ca="1" si="17"/>
        <v/>
      </c>
      <c r="D265" s="328" t="str">
        <f t="shared" ca="1" si="20"/>
        <v/>
      </c>
      <c r="E265" s="328" t="str">
        <f t="shared" ca="1" si="19"/>
        <v/>
      </c>
      <c r="G265" s="304"/>
    </row>
    <row r="266" spans="1:7" ht="15.75" x14ac:dyDescent="0.25">
      <c r="A266" s="326" t="str">
        <f t="shared" ca="1" si="15"/>
        <v/>
      </c>
      <c r="B266" s="327" t="str">
        <f t="shared" ca="1" si="16"/>
        <v/>
      </c>
      <c r="C266" s="328" t="str">
        <f t="shared" ca="1" si="17"/>
        <v/>
      </c>
      <c r="D266" s="328" t="str">
        <f t="shared" ca="1" si="20"/>
        <v/>
      </c>
      <c r="E266" s="328" t="str">
        <f t="shared" ca="1" si="19"/>
        <v/>
      </c>
      <c r="G266" s="304"/>
    </row>
    <row r="267" spans="1:7" ht="15.75" x14ac:dyDescent="0.25">
      <c r="A267" s="326" t="str">
        <f t="shared" ca="1" si="15"/>
        <v/>
      </c>
      <c r="B267" s="327" t="str">
        <f t="shared" ca="1" si="16"/>
        <v/>
      </c>
      <c r="C267" s="328" t="str">
        <f t="shared" ca="1" si="17"/>
        <v/>
      </c>
      <c r="D267" s="328" t="str">
        <f t="shared" ca="1" si="20"/>
        <v/>
      </c>
      <c r="E267" s="328" t="str">
        <f t="shared" ca="1" si="19"/>
        <v/>
      </c>
      <c r="G267" s="304"/>
    </row>
    <row r="268" spans="1:7" ht="15.75" x14ac:dyDescent="0.25">
      <c r="A268" s="326" t="str">
        <f t="shared" ca="1" si="15"/>
        <v/>
      </c>
      <c r="B268" s="327" t="str">
        <f t="shared" ca="1" si="16"/>
        <v/>
      </c>
      <c r="C268" s="328" t="str">
        <f t="shared" ca="1" si="17"/>
        <v/>
      </c>
      <c r="D268" s="328" t="str">
        <f t="shared" ca="1" si="20"/>
        <v/>
      </c>
      <c r="E268" s="328" t="str">
        <f t="shared" ca="1" si="19"/>
        <v/>
      </c>
      <c r="G268" s="304"/>
    </row>
    <row r="269" spans="1:7" ht="15.75" x14ac:dyDescent="0.25">
      <c r="A269" s="326" t="str">
        <f t="shared" ca="1" si="15"/>
        <v/>
      </c>
      <c r="B269" s="327" t="str">
        <f t="shared" ca="1" si="16"/>
        <v/>
      </c>
      <c r="C269" s="328" t="str">
        <f t="shared" ca="1" si="17"/>
        <v/>
      </c>
      <c r="D269" s="328" t="str">
        <f t="shared" ca="1" si="20"/>
        <v/>
      </c>
      <c r="E269" s="328" t="str">
        <f t="shared" ca="1" si="19"/>
        <v/>
      </c>
      <c r="G269" s="304"/>
    </row>
    <row r="270" spans="1:7" ht="15.75" x14ac:dyDescent="0.25">
      <c r="A270" s="326" t="str">
        <f t="shared" ca="1" si="15"/>
        <v/>
      </c>
      <c r="B270" s="327" t="str">
        <f t="shared" ca="1" si="16"/>
        <v/>
      </c>
      <c r="C270" s="328" t="str">
        <f t="shared" ca="1" si="17"/>
        <v/>
      </c>
      <c r="D270" s="328" t="str">
        <f t="shared" ca="1" si="20"/>
        <v/>
      </c>
      <c r="E270" s="328" t="str">
        <f t="shared" ca="1" si="19"/>
        <v/>
      </c>
      <c r="G270" s="304"/>
    </row>
    <row r="271" spans="1:7" ht="15.75" x14ac:dyDescent="0.25">
      <c r="A271" s="326" t="str">
        <f t="shared" ca="1" si="15"/>
        <v/>
      </c>
      <c r="B271" s="327" t="str">
        <f t="shared" ca="1" si="16"/>
        <v/>
      </c>
      <c r="C271" s="328" t="str">
        <f t="shared" ca="1" si="17"/>
        <v/>
      </c>
      <c r="D271" s="328" t="str">
        <f t="shared" ca="1" si="20"/>
        <v/>
      </c>
      <c r="E271" s="328" t="str">
        <f t="shared" ca="1" si="19"/>
        <v/>
      </c>
      <c r="G271" s="304"/>
    </row>
    <row r="272" spans="1:7" ht="15.75" x14ac:dyDescent="0.25">
      <c r="A272" s="326" t="str">
        <f t="shared" ca="1" si="15"/>
        <v/>
      </c>
      <c r="B272" s="327" t="str">
        <f t="shared" ca="1" si="16"/>
        <v/>
      </c>
      <c r="C272" s="328" t="str">
        <f t="shared" ca="1" si="17"/>
        <v/>
      </c>
      <c r="D272" s="328" t="str">
        <f t="shared" ca="1" si="20"/>
        <v/>
      </c>
      <c r="E272" s="328" t="str">
        <f t="shared" ca="1" si="19"/>
        <v/>
      </c>
      <c r="G272" s="304"/>
    </row>
    <row r="273" spans="1:7" ht="15.75" x14ac:dyDescent="0.25">
      <c r="A273" s="326" t="str">
        <f t="shared" ca="1" si="15"/>
        <v/>
      </c>
      <c r="B273" s="327" t="str">
        <f t="shared" ca="1" si="16"/>
        <v/>
      </c>
      <c r="C273" s="328" t="str">
        <f t="shared" ca="1" si="17"/>
        <v/>
      </c>
      <c r="D273" s="328" t="str">
        <f t="shared" ca="1" si="20"/>
        <v/>
      </c>
      <c r="E273" s="328" t="str">
        <f t="shared" ca="1" si="19"/>
        <v/>
      </c>
      <c r="G273" s="304"/>
    </row>
    <row r="274" spans="1:7" ht="15.75" x14ac:dyDescent="0.25">
      <c r="A274" s="326" t="str">
        <f t="shared" ca="1" si="15"/>
        <v/>
      </c>
      <c r="B274" s="327" t="str">
        <f t="shared" ca="1" si="16"/>
        <v/>
      </c>
      <c r="C274" s="328" t="str">
        <f t="shared" ca="1" si="17"/>
        <v/>
      </c>
      <c r="D274" s="328" t="str">
        <f t="shared" ca="1" si="20"/>
        <v/>
      </c>
      <c r="E274" s="328" t="str">
        <f t="shared" ca="1" si="19"/>
        <v/>
      </c>
      <c r="G274" s="304"/>
    </row>
    <row r="275" spans="1:7" ht="15.75" x14ac:dyDescent="0.25">
      <c r="A275" s="326" t="str">
        <f t="shared" ca="1" si="15"/>
        <v/>
      </c>
      <c r="B275" s="327" t="str">
        <f t="shared" ca="1" si="16"/>
        <v/>
      </c>
      <c r="C275" s="328" t="str">
        <f t="shared" ca="1" si="17"/>
        <v/>
      </c>
      <c r="D275" s="328" t="str">
        <f t="shared" ca="1" si="20"/>
        <v/>
      </c>
      <c r="E275" s="328" t="str">
        <f t="shared" ca="1" si="19"/>
        <v/>
      </c>
      <c r="G275" s="304"/>
    </row>
    <row r="276" spans="1:7" ht="15.75" x14ac:dyDescent="0.25">
      <c r="A276" s="326" t="str">
        <f t="shared" ca="1" si="15"/>
        <v/>
      </c>
      <c r="B276" s="327" t="str">
        <f t="shared" ca="1" si="16"/>
        <v/>
      </c>
      <c r="C276" s="328" t="str">
        <f t="shared" ca="1" si="17"/>
        <v/>
      </c>
      <c r="D276" s="328" t="str">
        <f t="shared" ca="1" si="20"/>
        <v/>
      </c>
      <c r="E276" s="328" t="str">
        <f t="shared" ca="1" si="19"/>
        <v/>
      </c>
      <c r="G276" s="304"/>
    </row>
    <row r="277" spans="1:7" ht="15.75" x14ac:dyDescent="0.25">
      <c r="A277" s="326" t="str">
        <f t="shared" ca="1" si="15"/>
        <v/>
      </c>
      <c r="B277" s="327" t="str">
        <f t="shared" ca="1" si="16"/>
        <v/>
      </c>
      <c r="C277" s="328" t="str">
        <f t="shared" ca="1" si="17"/>
        <v/>
      </c>
      <c r="D277" s="328" t="str">
        <f t="shared" ca="1" si="20"/>
        <v/>
      </c>
      <c r="E277" s="328" t="str">
        <f t="shared" ca="1" si="19"/>
        <v/>
      </c>
      <c r="G277" s="304"/>
    </row>
    <row r="278" spans="1:7" ht="15.75" x14ac:dyDescent="0.25">
      <c r="A278" s="326" t="str">
        <f t="shared" ca="1" si="15"/>
        <v/>
      </c>
      <c r="B278" s="327" t="str">
        <f t="shared" ca="1" si="16"/>
        <v/>
      </c>
      <c r="C278" s="328" t="str">
        <f t="shared" ca="1" si="17"/>
        <v/>
      </c>
      <c r="D278" s="328" t="str">
        <f t="shared" ca="1" si="20"/>
        <v/>
      </c>
      <c r="E278" s="328" t="str">
        <f t="shared" ca="1" si="19"/>
        <v/>
      </c>
      <c r="G278" s="304"/>
    </row>
    <row r="279" spans="1:7" ht="15.75" x14ac:dyDescent="0.25">
      <c r="A279" s="326" t="str">
        <f t="shared" ca="1" si="15"/>
        <v/>
      </c>
      <c r="B279" s="327" t="str">
        <f t="shared" ca="1" si="16"/>
        <v/>
      </c>
      <c r="C279" s="328" t="str">
        <f t="shared" ca="1" si="17"/>
        <v/>
      </c>
      <c r="D279" s="328" t="str">
        <f t="shared" ca="1" si="20"/>
        <v/>
      </c>
      <c r="E279" s="328" t="str">
        <f t="shared" ca="1" si="19"/>
        <v/>
      </c>
      <c r="G279" s="304"/>
    </row>
    <row r="280" spans="1:7" ht="15.75" x14ac:dyDescent="0.25">
      <c r="A280" s="326" t="str">
        <f t="shared" ref="A280:A343" ca="1" si="21">IF(A279="","",IF(EDATE(A279,$B$8)&gt;EDATE(B$9,-$B$8),"",EDATE(A279,$B$8)))</f>
        <v/>
      </c>
      <c r="B280" s="327" t="str">
        <f t="shared" ca="1" si="16"/>
        <v/>
      </c>
      <c r="C280" s="328" t="str">
        <f t="shared" ca="1" si="17"/>
        <v/>
      </c>
      <c r="D280" s="328" t="str">
        <f t="shared" ca="1" si="20"/>
        <v/>
      </c>
      <c r="E280" s="328" t="str">
        <f t="shared" ca="1" si="19"/>
        <v/>
      </c>
      <c r="G280" s="304"/>
    </row>
    <row r="281" spans="1:7" ht="15.75" x14ac:dyDescent="0.25">
      <c r="A281" s="326" t="str">
        <f t="shared" ca="1" si="21"/>
        <v/>
      </c>
      <c r="B281" s="327" t="str">
        <f t="shared" ref="B281:B344" ca="1" si="22">IF(A281="","",IF(C281="",B280,B280+C281))</f>
        <v/>
      </c>
      <c r="C281" s="328" t="str">
        <f t="shared" ref="C281:C344" ca="1" si="23">IF(A281="","",IF(A281&lt;B$13,"",B$12))</f>
        <v/>
      </c>
      <c r="D281" s="328" t="str">
        <f t="shared" ref="D281:D344" ca="1" si="24">IF(A281="","",B280*B$4*(A281-A280)/360)</f>
        <v/>
      </c>
      <c r="E281" s="328" t="str">
        <f t="shared" ref="E281:E344" ca="1" si="25">IF(A281="","",IF(C281="",D281,D281+C281))</f>
        <v/>
      </c>
      <c r="G281" s="304"/>
    </row>
    <row r="282" spans="1:7" ht="15.75" x14ac:dyDescent="0.25">
      <c r="A282" s="326" t="str">
        <f t="shared" ca="1" si="21"/>
        <v/>
      </c>
      <c r="B282" s="327" t="str">
        <f t="shared" ca="1" si="22"/>
        <v/>
      </c>
      <c r="C282" s="328" t="str">
        <f t="shared" ca="1" si="23"/>
        <v/>
      </c>
      <c r="D282" s="328" t="str">
        <f t="shared" ca="1" si="24"/>
        <v/>
      </c>
      <c r="E282" s="328" t="str">
        <f t="shared" ca="1" si="25"/>
        <v/>
      </c>
      <c r="G282" s="304"/>
    </row>
    <row r="283" spans="1:7" ht="15.75" x14ac:dyDescent="0.25">
      <c r="A283" s="326" t="str">
        <f t="shared" ca="1" si="21"/>
        <v/>
      </c>
      <c r="B283" s="327" t="str">
        <f t="shared" ca="1" si="22"/>
        <v/>
      </c>
      <c r="C283" s="328" t="str">
        <f t="shared" ca="1" si="23"/>
        <v/>
      </c>
      <c r="D283" s="328" t="str">
        <f t="shared" ca="1" si="24"/>
        <v/>
      </c>
      <c r="E283" s="328" t="str">
        <f t="shared" ca="1" si="25"/>
        <v/>
      </c>
      <c r="G283" s="304"/>
    </row>
    <row r="284" spans="1:7" ht="15.75" x14ac:dyDescent="0.25">
      <c r="A284" s="326" t="str">
        <f t="shared" ca="1" si="21"/>
        <v/>
      </c>
      <c r="B284" s="327" t="str">
        <f t="shared" ca="1" si="22"/>
        <v/>
      </c>
      <c r="C284" s="328" t="str">
        <f t="shared" ca="1" si="23"/>
        <v/>
      </c>
      <c r="D284" s="328" t="str">
        <f t="shared" ca="1" si="24"/>
        <v/>
      </c>
      <c r="E284" s="328" t="str">
        <f t="shared" ca="1" si="25"/>
        <v/>
      </c>
      <c r="G284" s="304"/>
    </row>
    <row r="285" spans="1:7" ht="15.75" x14ac:dyDescent="0.25">
      <c r="A285" s="326" t="str">
        <f t="shared" ca="1" si="21"/>
        <v/>
      </c>
      <c r="B285" s="327" t="str">
        <f t="shared" ca="1" si="22"/>
        <v/>
      </c>
      <c r="C285" s="328" t="str">
        <f t="shared" ca="1" si="23"/>
        <v/>
      </c>
      <c r="D285" s="328" t="str">
        <f t="shared" ca="1" si="24"/>
        <v/>
      </c>
      <c r="E285" s="328" t="str">
        <f t="shared" ca="1" si="25"/>
        <v/>
      </c>
      <c r="G285" s="304"/>
    </row>
    <row r="286" spans="1:7" ht="15.75" x14ac:dyDescent="0.25">
      <c r="A286" s="326" t="str">
        <f t="shared" ca="1" si="21"/>
        <v/>
      </c>
      <c r="B286" s="327" t="str">
        <f t="shared" ca="1" si="22"/>
        <v/>
      </c>
      <c r="C286" s="328" t="str">
        <f t="shared" ca="1" si="23"/>
        <v/>
      </c>
      <c r="D286" s="328" t="str">
        <f t="shared" ca="1" si="24"/>
        <v/>
      </c>
      <c r="E286" s="328" t="str">
        <f t="shared" ca="1" si="25"/>
        <v/>
      </c>
      <c r="G286" s="304"/>
    </row>
    <row r="287" spans="1:7" ht="15.75" x14ac:dyDescent="0.25">
      <c r="A287" s="326" t="str">
        <f t="shared" ca="1" si="21"/>
        <v/>
      </c>
      <c r="B287" s="327" t="str">
        <f t="shared" ca="1" si="22"/>
        <v/>
      </c>
      <c r="C287" s="328" t="str">
        <f t="shared" ca="1" si="23"/>
        <v/>
      </c>
      <c r="D287" s="328" t="str">
        <f t="shared" ca="1" si="24"/>
        <v/>
      </c>
      <c r="E287" s="328" t="str">
        <f t="shared" ca="1" si="25"/>
        <v/>
      </c>
      <c r="G287" s="304"/>
    </row>
    <row r="288" spans="1:7" ht="15.75" x14ac:dyDescent="0.25">
      <c r="A288" s="326" t="str">
        <f t="shared" ca="1" si="21"/>
        <v/>
      </c>
      <c r="B288" s="327" t="str">
        <f t="shared" ca="1" si="22"/>
        <v/>
      </c>
      <c r="C288" s="328" t="str">
        <f t="shared" ca="1" si="23"/>
        <v/>
      </c>
      <c r="D288" s="328" t="str">
        <f t="shared" ca="1" si="24"/>
        <v/>
      </c>
      <c r="E288" s="328" t="str">
        <f t="shared" ca="1" si="25"/>
        <v/>
      </c>
      <c r="G288" s="304"/>
    </row>
    <row r="289" spans="1:7" ht="15.75" x14ac:dyDescent="0.25">
      <c r="A289" s="326" t="str">
        <f t="shared" ca="1" si="21"/>
        <v/>
      </c>
      <c r="B289" s="327" t="str">
        <f t="shared" ca="1" si="22"/>
        <v/>
      </c>
      <c r="C289" s="328" t="str">
        <f t="shared" ca="1" si="23"/>
        <v/>
      </c>
      <c r="D289" s="328" t="str">
        <f t="shared" ca="1" si="24"/>
        <v/>
      </c>
      <c r="E289" s="328" t="str">
        <f t="shared" ca="1" si="25"/>
        <v/>
      </c>
      <c r="G289" s="304"/>
    </row>
    <row r="290" spans="1:7" ht="15.75" x14ac:dyDescent="0.25">
      <c r="A290" s="326" t="str">
        <f t="shared" ca="1" si="21"/>
        <v/>
      </c>
      <c r="B290" s="327" t="str">
        <f t="shared" ca="1" si="22"/>
        <v/>
      </c>
      <c r="C290" s="328" t="str">
        <f t="shared" ca="1" si="23"/>
        <v/>
      </c>
      <c r="D290" s="328" t="str">
        <f t="shared" ca="1" si="24"/>
        <v/>
      </c>
      <c r="E290" s="328" t="str">
        <f t="shared" ca="1" si="25"/>
        <v/>
      </c>
      <c r="G290" s="304"/>
    </row>
    <row r="291" spans="1:7" ht="15.75" x14ac:dyDescent="0.25">
      <c r="A291" s="326" t="str">
        <f t="shared" ca="1" si="21"/>
        <v/>
      </c>
      <c r="B291" s="327" t="str">
        <f t="shared" ca="1" si="22"/>
        <v/>
      </c>
      <c r="C291" s="328" t="str">
        <f t="shared" ca="1" si="23"/>
        <v/>
      </c>
      <c r="D291" s="328" t="str">
        <f t="shared" ca="1" si="24"/>
        <v/>
      </c>
      <c r="E291" s="328" t="str">
        <f t="shared" ca="1" si="25"/>
        <v/>
      </c>
      <c r="G291" s="304"/>
    </row>
    <row r="292" spans="1:7" ht="15.75" x14ac:dyDescent="0.25">
      <c r="A292" s="326" t="str">
        <f t="shared" ca="1" si="21"/>
        <v/>
      </c>
      <c r="B292" s="327" t="str">
        <f t="shared" ca="1" si="22"/>
        <v/>
      </c>
      <c r="C292" s="328" t="str">
        <f t="shared" ca="1" si="23"/>
        <v/>
      </c>
      <c r="D292" s="328" t="str">
        <f t="shared" ca="1" si="24"/>
        <v/>
      </c>
      <c r="E292" s="328" t="str">
        <f t="shared" ca="1" si="25"/>
        <v/>
      </c>
      <c r="G292" s="304"/>
    </row>
    <row r="293" spans="1:7" ht="15.75" x14ac:dyDescent="0.25">
      <c r="A293" s="326" t="str">
        <f t="shared" ca="1" si="21"/>
        <v/>
      </c>
      <c r="B293" s="327" t="str">
        <f t="shared" ca="1" si="22"/>
        <v/>
      </c>
      <c r="C293" s="328" t="str">
        <f t="shared" ca="1" si="23"/>
        <v/>
      </c>
      <c r="D293" s="328" t="str">
        <f t="shared" ca="1" si="24"/>
        <v/>
      </c>
      <c r="E293" s="328" t="str">
        <f t="shared" ca="1" si="25"/>
        <v/>
      </c>
      <c r="G293" s="304"/>
    </row>
    <row r="294" spans="1:7" ht="15.75" x14ac:dyDescent="0.25">
      <c r="A294" s="326" t="str">
        <f t="shared" ca="1" si="21"/>
        <v/>
      </c>
      <c r="B294" s="327" t="str">
        <f t="shared" ca="1" si="22"/>
        <v/>
      </c>
      <c r="C294" s="328" t="str">
        <f t="shared" ca="1" si="23"/>
        <v/>
      </c>
      <c r="D294" s="328" t="str">
        <f t="shared" ca="1" si="24"/>
        <v/>
      </c>
      <c r="E294" s="328" t="str">
        <f t="shared" ca="1" si="25"/>
        <v/>
      </c>
      <c r="G294" s="304"/>
    </row>
    <row r="295" spans="1:7" ht="15.75" x14ac:dyDescent="0.25">
      <c r="A295" s="326" t="str">
        <f t="shared" ca="1" si="21"/>
        <v/>
      </c>
      <c r="B295" s="327" t="str">
        <f t="shared" ca="1" si="22"/>
        <v/>
      </c>
      <c r="C295" s="328" t="str">
        <f t="shared" ca="1" si="23"/>
        <v/>
      </c>
      <c r="D295" s="328" t="str">
        <f t="shared" ca="1" si="24"/>
        <v/>
      </c>
      <c r="E295" s="328" t="str">
        <f t="shared" ca="1" si="25"/>
        <v/>
      </c>
      <c r="G295" s="304"/>
    </row>
    <row r="296" spans="1:7" ht="15.75" x14ac:dyDescent="0.25">
      <c r="A296" s="326" t="str">
        <f t="shared" ca="1" si="21"/>
        <v/>
      </c>
      <c r="B296" s="327" t="str">
        <f t="shared" ca="1" si="22"/>
        <v/>
      </c>
      <c r="C296" s="328" t="str">
        <f t="shared" ca="1" si="23"/>
        <v/>
      </c>
      <c r="D296" s="328" t="str">
        <f t="shared" ca="1" si="24"/>
        <v/>
      </c>
      <c r="E296" s="328" t="str">
        <f t="shared" ca="1" si="25"/>
        <v/>
      </c>
      <c r="G296" s="304"/>
    </row>
    <row r="297" spans="1:7" ht="15.75" x14ac:dyDescent="0.25">
      <c r="A297" s="326" t="str">
        <f t="shared" ca="1" si="21"/>
        <v/>
      </c>
      <c r="B297" s="327" t="str">
        <f t="shared" ca="1" si="22"/>
        <v/>
      </c>
      <c r="C297" s="328" t="str">
        <f t="shared" ca="1" si="23"/>
        <v/>
      </c>
      <c r="D297" s="328" t="str">
        <f t="shared" ca="1" si="24"/>
        <v/>
      </c>
      <c r="E297" s="328" t="str">
        <f t="shared" ca="1" si="25"/>
        <v/>
      </c>
      <c r="G297" s="304"/>
    </row>
    <row r="298" spans="1:7" ht="15.75" x14ac:dyDescent="0.25">
      <c r="A298" s="326" t="str">
        <f t="shared" ca="1" si="21"/>
        <v/>
      </c>
      <c r="B298" s="327" t="str">
        <f t="shared" ca="1" si="22"/>
        <v/>
      </c>
      <c r="C298" s="328" t="str">
        <f t="shared" ca="1" si="23"/>
        <v/>
      </c>
      <c r="D298" s="328" t="str">
        <f t="shared" ca="1" si="24"/>
        <v/>
      </c>
      <c r="E298" s="328" t="str">
        <f t="shared" ca="1" si="25"/>
        <v/>
      </c>
      <c r="G298" s="304"/>
    </row>
    <row r="299" spans="1:7" ht="15.75" x14ac:dyDescent="0.25">
      <c r="A299" s="326" t="str">
        <f t="shared" ca="1" si="21"/>
        <v/>
      </c>
      <c r="B299" s="327" t="str">
        <f t="shared" ca="1" si="22"/>
        <v/>
      </c>
      <c r="C299" s="328" t="str">
        <f t="shared" ca="1" si="23"/>
        <v/>
      </c>
      <c r="D299" s="328" t="str">
        <f t="shared" ca="1" si="24"/>
        <v/>
      </c>
      <c r="E299" s="328" t="str">
        <f t="shared" ca="1" si="25"/>
        <v/>
      </c>
      <c r="G299" s="304"/>
    </row>
    <row r="300" spans="1:7" ht="15.75" x14ac:dyDescent="0.25">
      <c r="A300" s="326" t="str">
        <f t="shared" ca="1" si="21"/>
        <v/>
      </c>
      <c r="B300" s="327" t="str">
        <f t="shared" ca="1" si="22"/>
        <v/>
      </c>
      <c r="C300" s="328" t="str">
        <f t="shared" ca="1" si="23"/>
        <v/>
      </c>
      <c r="D300" s="328" t="str">
        <f t="shared" ca="1" si="24"/>
        <v/>
      </c>
      <c r="E300" s="328" t="str">
        <f t="shared" ca="1" si="25"/>
        <v/>
      </c>
      <c r="G300" s="304"/>
    </row>
    <row r="301" spans="1:7" ht="15.75" x14ac:dyDescent="0.25">
      <c r="A301" s="326" t="str">
        <f t="shared" ca="1" si="21"/>
        <v/>
      </c>
      <c r="B301" s="327" t="str">
        <f t="shared" ca="1" si="22"/>
        <v/>
      </c>
      <c r="C301" s="328" t="str">
        <f t="shared" ca="1" si="23"/>
        <v/>
      </c>
      <c r="D301" s="328" t="str">
        <f t="shared" ca="1" si="24"/>
        <v/>
      </c>
      <c r="E301" s="328" t="str">
        <f t="shared" ca="1" si="25"/>
        <v/>
      </c>
      <c r="G301" s="304"/>
    </row>
    <row r="302" spans="1:7" ht="15.75" x14ac:dyDescent="0.25">
      <c r="A302" s="326" t="str">
        <f t="shared" ca="1" si="21"/>
        <v/>
      </c>
      <c r="B302" s="327" t="str">
        <f t="shared" ca="1" si="22"/>
        <v/>
      </c>
      <c r="C302" s="328" t="str">
        <f t="shared" ca="1" si="23"/>
        <v/>
      </c>
      <c r="D302" s="328" t="str">
        <f t="shared" ca="1" si="24"/>
        <v/>
      </c>
      <c r="E302" s="328" t="str">
        <f t="shared" ca="1" si="25"/>
        <v/>
      </c>
      <c r="G302" s="304"/>
    </row>
    <row r="303" spans="1:7" ht="15.75" x14ac:dyDescent="0.25">
      <c r="A303" s="326" t="str">
        <f t="shared" ca="1" si="21"/>
        <v/>
      </c>
      <c r="B303" s="327" t="str">
        <f t="shared" ca="1" si="22"/>
        <v/>
      </c>
      <c r="C303" s="328" t="str">
        <f t="shared" ca="1" si="23"/>
        <v/>
      </c>
      <c r="D303" s="328" t="str">
        <f t="shared" ca="1" si="24"/>
        <v/>
      </c>
      <c r="E303" s="328" t="str">
        <f t="shared" ca="1" si="25"/>
        <v/>
      </c>
      <c r="G303" s="304"/>
    </row>
    <row r="304" spans="1:7" ht="15.75" x14ac:dyDescent="0.25">
      <c r="A304" s="326" t="str">
        <f t="shared" ca="1" si="21"/>
        <v/>
      </c>
      <c r="B304" s="327" t="str">
        <f t="shared" ca="1" si="22"/>
        <v/>
      </c>
      <c r="C304" s="328" t="str">
        <f t="shared" ca="1" si="23"/>
        <v/>
      </c>
      <c r="D304" s="328" t="str">
        <f t="shared" ca="1" si="24"/>
        <v/>
      </c>
      <c r="E304" s="328" t="str">
        <f t="shared" ca="1" si="25"/>
        <v/>
      </c>
      <c r="G304" s="304"/>
    </row>
    <row r="305" spans="1:7" ht="15.75" x14ac:dyDescent="0.25">
      <c r="A305" s="326" t="str">
        <f t="shared" ca="1" si="21"/>
        <v/>
      </c>
      <c r="B305" s="327" t="str">
        <f t="shared" ca="1" si="22"/>
        <v/>
      </c>
      <c r="C305" s="328" t="str">
        <f t="shared" ca="1" si="23"/>
        <v/>
      </c>
      <c r="D305" s="328" t="str">
        <f t="shared" ca="1" si="24"/>
        <v/>
      </c>
      <c r="E305" s="328" t="str">
        <f t="shared" ca="1" si="25"/>
        <v/>
      </c>
      <c r="G305" s="304"/>
    </row>
    <row r="306" spans="1:7" ht="15.75" x14ac:dyDescent="0.25">
      <c r="A306" s="326" t="str">
        <f t="shared" ca="1" si="21"/>
        <v/>
      </c>
      <c r="B306" s="327" t="str">
        <f t="shared" ca="1" si="22"/>
        <v/>
      </c>
      <c r="C306" s="328" t="str">
        <f t="shared" ca="1" si="23"/>
        <v/>
      </c>
      <c r="D306" s="328" t="str">
        <f t="shared" ca="1" si="24"/>
        <v/>
      </c>
      <c r="E306" s="328" t="str">
        <f t="shared" ca="1" si="25"/>
        <v/>
      </c>
      <c r="G306" s="304"/>
    </row>
    <row r="307" spans="1:7" ht="15.75" x14ac:dyDescent="0.25">
      <c r="A307" s="326" t="str">
        <f t="shared" ca="1" si="21"/>
        <v/>
      </c>
      <c r="B307" s="327" t="str">
        <f t="shared" ca="1" si="22"/>
        <v/>
      </c>
      <c r="C307" s="328" t="str">
        <f t="shared" ca="1" si="23"/>
        <v/>
      </c>
      <c r="D307" s="328" t="str">
        <f t="shared" ca="1" si="24"/>
        <v/>
      </c>
      <c r="E307" s="328" t="str">
        <f t="shared" ca="1" si="25"/>
        <v/>
      </c>
      <c r="G307" s="304"/>
    </row>
    <row r="308" spans="1:7" ht="15.75" x14ac:dyDescent="0.25">
      <c r="A308" s="326" t="str">
        <f t="shared" ca="1" si="21"/>
        <v/>
      </c>
      <c r="B308" s="327" t="str">
        <f t="shared" ca="1" si="22"/>
        <v/>
      </c>
      <c r="C308" s="328" t="str">
        <f t="shared" ca="1" si="23"/>
        <v/>
      </c>
      <c r="D308" s="328" t="str">
        <f t="shared" ca="1" si="24"/>
        <v/>
      </c>
      <c r="E308" s="328" t="str">
        <f t="shared" ca="1" si="25"/>
        <v/>
      </c>
      <c r="G308" s="304"/>
    </row>
    <row r="309" spans="1:7" ht="15.75" x14ac:dyDescent="0.25">
      <c r="A309" s="326" t="str">
        <f t="shared" ca="1" si="21"/>
        <v/>
      </c>
      <c r="B309" s="327" t="str">
        <f t="shared" ca="1" si="22"/>
        <v/>
      </c>
      <c r="C309" s="328" t="str">
        <f t="shared" ca="1" si="23"/>
        <v/>
      </c>
      <c r="D309" s="328" t="str">
        <f t="shared" ca="1" si="24"/>
        <v/>
      </c>
      <c r="E309" s="328" t="str">
        <f t="shared" ca="1" si="25"/>
        <v/>
      </c>
      <c r="G309" s="304"/>
    </row>
    <row r="310" spans="1:7" ht="15.75" x14ac:dyDescent="0.25">
      <c r="A310" s="326" t="str">
        <f t="shared" ca="1" si="21"/>
        <v/>
      </c>
      <c r="B310" s="327" t="str">
        <f t="shared" ca="1" si="22"/>
        <v/>
      </c>
      <c r="C310" s="328" t="str">
        <f t="shared" ca="1" si="23"/>
        <v/>
      </c>
      <c r="D310" s="328" t="str">
        <f t="shared" ca="1" si="24"/>
        <v/>
      </c>
      <c r="E310" s="328" t="str">
        <f t="shared" ca="1" si="25"/>
        <v/>
      </c>
      <c r="G310" s="304"/>
    </row>
    <row r="311" spans="1:7" ht="15.75" x14ac:dyDescent="0.25">
      <c r="A311" s="326" t="str">
        <f t="shared" ca="1" si="21"/>
        <v/>
      </c>
      <c r="B311" s="327" t="str">
        <f t="shared" ca="1" si="22"/>
        <v/>
      </c>
      <c r="C311" s="328" t="str">
        <f t="shared" ca="1" si="23"/>
        <v/>
      </c>
      <c r="D311" s="328" t="str">
        <f t="shared" ca="1" si="24"/>
        <v/>
      </c>
      <c r="E311" s="328" t="str">
        <f t="shared" ca="1" si="25"/>
        <v/>
      </c>
      <c r="G311" s="304"/>
    </row>
    <row r="312" spans="1:7" ht="15.75" x14ac:dyDescent="0.25">
      <c r="A312" s="326" t="str">
        <f t="shared" ca="1" si="21"/>
        <v/>
      </c>
      <c r="B312" s="327" t="str">
        <f t="shared" ca="1" si="22"/>
        <v/>
      </c>
      <c r="C312" s="328" t="str">
        <f t="shared" ca="1" si="23"/>
        <v/>
      </c>
      <c r="D312" s="328" t="str">
        <f t="shared" ca="1" si="24"/>
        <v/>
      </c>
      <c r="E312" s="328" t="str">
        <f t="shared" ca="1" si="25"/>
        <v/>
      </c>
      <c r="G312" s="304"/>
    </row>
    <row r="313" spans="1:7" ht="15.75" x14ac:dyDescent="0.25">
      <c r="A313" s="326" t="str">
        <f t="shared" ca="1" si="21"/>
        <v/>
      </c>
      <c r="B313" s="327" t="str">
        <f t="shared" ca="1" si="22"/>
        <v/>
      </c>
      <c r="C313" s="328" t="str">
        <f t="shared" ca="1" si="23"/>
        <v/>
      </c>
      <c r="D313" s="328" t="str">
        <f t="shared" ca="1" si="24"/>
        <v/>
      </c>
      <c r="E313" s="328" t="str">
        <f t="shared" ca="1" si="25"/>
        <v/>
      </c>
      <c r="G313" s="304"/>
    </row>
    <row r="314" spans="1:7" ht="15.75" x14ac:dyDescent="0.25">
      <c r="A314" s="326" t="str">
        <f t="shared" ca="1" si="21"/>
        <v/>
      </c>
      <c r="B314" s="327" t="str">
        <f t="shared" ca="1" si="22"/>
        <v/>
      </c>
      <c r="C314" s="328" t="str">
        <f t="shared" ca="1" si="23"/>
        <v/>
      </c>
      <c r="D314" s="328" t="str">
        <f t="shared" ca="1" si="24"/>
        <v/>
      </c>
      <c r="E314" s="328" t="str">
        <f t="shared" ca="1" si="25"/>
        <v/>
      </c>
      <c r="G314" s="304"/>
    </row>
    <row r="315" spans="1:7" ht="15.75" x14ac:dyDescent="0.25">
      <c r="A315" s="326" t="str">
        <f t="shared" ca="1" si="21"/>
        <v/>
      </c>
      <c r="B315" s="327" t="str">
        <f t="shared" ca="1" si="22"/>
        <v/>
      </c>
      <c r="C315" s="328" t="str">
        <f t="shared" ca="1" si="23"/>
        <v/>
      </c>
      <c r="D315" s="328" t="str">
        <f t="shared" ca="1" si="24"/>
        <v/>
      </c>
      <c r="E315" s="328" t="str">
        <f t="shared" ca="1" si="25"/>
        <v/>
      </c>
      <c r="G315" s="304"/>
    </row>
    <row r="316" spans="1:7" ht="15.75" x14ac:dyDescent="0.25">
      <c r="A316" s="326" t="str">
        <f t="shared" ca="1" si="21"/>
        <v/>
      </c>
      <c r="B316" s="327" t="str">
        <f t="shared" ca="1" si="22"/>
        <v/>
      </c>
      <c r="C316" s="328" t="str">
        <f t="shared" ca="1" si="23"/>
        <v/>
      </c>
      <c r="D316" s="328" t="str">
        <f t="shared" ca="1" si="24"/>
        <v/>
      </c>
      <c r="E316" s="328" t="str">
        <f t="shared" ca="1" si="25"/>
        <v/>
      </c>
      <c r="G316" s="304"/>
    </row>
    <row r="317" spans="1:7" ht="15.75" x14ac:dyDescent="0.25">
      <c r="A317" s="326" t="str">
        <f t="shared" ca="1" si="21"/>
        <v/>
      </c>
      <c r="B317" s="327" t="str">
        <f t="shared" ca="1" si="22"/>
        <v/>
      </c>
      <c r="C317" s="328" t="str">
        <f t="shared" ca="1" si="23"/>
        <v/>
      </c>
      <c r="D317" s="328" t="str">
        <f t="shared" ca="1" si="24"/>
        <v/>
      </c>
      <c r="E317" s="328" t="str">
        <f t="shared" ca="1" si="25"/>
        <v/>
      </c>
      <c r="G317" s="304"/>
    </row>
    <row r="318" spans="1:7" ht="15.75" x14ac:dyDescent="0.25">
      <c r="A318" s="326" t="str">
        <f t="shared" ca="1" si="21"/>
        <v/>
      </c>
      <c r="B318" s="327" t="str">
        <f t="shared" ca="1" si="22"/>
        <v/>
      </c>
      <c r="C318" s="328" t="str">
        <f t="shared" ca="1" si="23"/>
        <v/>
      </c>
      <c r="D318" s="328" t="str">
        <f t="shared" ca="1" si="24"/>
        <v/>
      </c>
      <c r="E318" s="328" t="str">
        <f t="shared" ca="1" si="25"/>
        <v/>
      </c>
      <c r="G318" s="304"/>
    </row>
    <row r="319" spans="1:7" ht="15.75" x14ac:dyDescent="0.25">
      <c r="A319" s="326" t="str">
        <f t="shared" ca="1" si="21"/>
        <v/>
      </c>
      <c r="B319" s="327" t="str">
        <f t="shared" ca="1" si="22"/>
        <v/>
      </c>
      <c r="C319" s="328" t="str">
        <f t="shared" ca="1" si="23"/>
        <v/>
      </c>
      <c r="D319" s="328" t="str">
        <f t="shared" ca="1" si="24"/>
        <v/>
      </c>
      <c r="E319" s="328" t="str">
        <f t="shared" ca="1" si="25"/>
        <v/>
      </c>
      <c r="G319" s="304"/>
    </row>
    <row r="320" spans="1:7" ht="15.75" x14ac:dyDescent="0.25">
      <c r="A320" s="326" t="str">
        <f t="shared" ca="1" si="21"/>
        <v/>
      </c>
      <c r="B320" s="327" t="str">
        <f t="shared" ca="1" si="22"/>
        <v/>
      </c>
      <c r="C320" s="328" t="str">
        <f t="shared" ca="1" si="23"/>
        <v/>
      </c>
      <c r="D320" s="328" t="str">
        <f t="shared" ca="1" si="24"/>
        <v/>
      </c>
      <c r="E320" s="328" t="str">
        <f t="shared" ca="1" si="25"/>
        <v/>
      </c>
      <c r="G320" s="304"/>
    </row>
    <row r="321" spans="1:7" ht="15.75" x14ac:dyDescent="0.25">
      <c r="A321" s="326" t="str">
        <f t="shared" ca="1" si="21"/>
        <v/>
      </c>
      <c r="B321" s="327" t="str">
        <f t="shared" ca="1" si="22"/>
        <v/>
      </c>
      <c r="C321" s="328" t="str">
        <f t="shared" ca="1" si="23"/>
        <v/>
      </c>
      <c r="D321" s="328" t="str">
        <f t="shared" ca="1" si="24"/>
        <v/>
      </c>
      <c r="E321" s="328" t="str">
        <f t="shared" ca="1" si="25"/>
        <v/>
      </c>
      <c r="G321" s="304"/>
    </row>
    <row r="322" spans="1:7" ht="15.75" x14ac:dyDescent="0.25">
      <c r="A322" s="326" t="str">
        <f t="shared" ca="1" si="21"/>
        <v/>
      </c>
      <c r="B322" s="327" t="str">
        <f t="shared" ca="1" si="22"/>
        <v/>
      </c>
      <c r="C322" s="328" t="str">
        <f t="shared" ca="1" si="23"/>
        <v/>
      </c>
      <c r="D322" s="328" t="str">
        <f t="shared" ca="1" si="24"/>
        <v/>
      </c>
      <c r="E322" s="328" t="str">
        <f t="shared" ca="1" si="25"/>
        <v/>
      </c>
      <c r="G322" s="304"/>
    </row>
    <row r="323" spans="1:7" ht="15.75" x14ac:dyDescent="0.25">
      <c r="A323" s="326" t="str">
        <f t="shared" ca="1" si="21"/>
        <v/>
      </c>
      <c r="B323" s="327" t="str">
        <f t="shared" ca="1" si="22"/>
        <v/>
      </c>
      <c r="C323" s="328" t="str">
        <f t="shared" ca="1" si="23"/>
        <v/>
      </c>
      <c r="D323" s="328" t="str">
        <f t="shared" ca="1" si="24"/>
        <v/>
      </c>
      <c r="E323" s="328" t="str">
        <f t="shared" ca="1" si="25"/>
        <v/>
      </c>
      <c r="G323" s="304"/>
    </row>
    <row r="324" spans="1:7" ht="15.75" x14ac:dyDescent="0.25">
      <c r="A324" s="326" t="str">
        <f t="shared" ca="1" si="21"/>
        <v/>
      </c>
      <c r="B324" s="327" t="str">
        <f t="shared" ca="1" si="22"/>
        <v/>
      </c>
      <c r="C324" s="328" t="str">
        <f t="shared" ca="1" si="23"/>
        <v/>
      </c>
      <c r="D324" s="328" t="str">
        <f t="shared" ca="1" si="24"/>
        <v/>
      </c>
      <c r="E324" s="328" t="str">
        <f t="shared" ca="1" si="25"/>
        <v/>
      </c>
      <c r="G324" s="304"/>
    </row>
    <row r="325" spans="1:7" ht="15.75" x14ac:dyDescent="0.25">
      <c r="A325" s="326" t="str">
        <f t="shared" ca="1" si="21"/>
        <v/>
      </c>
      <c r="B325" s="327" t="str">
        <f t="shared" ca="1" si="22"/>
        <v/>
      </c>
      <c r="C325" s="328" t="str">
        <f t="shared" ca="1" si="23"/>
        <v/>
      </c>
      <c r="D325" s="328" t="str">
        <f t="shared" ca="1" si="24"/>
        <v/>
      </c>
      <c r="E325" s="328" t="str">
        <f t="shared" ca="1" si="25"/>
        <v/>
      </c>
      <c r="G325" s="304"/>
    </row>
    <row r="326" spans="1:7" ht="15.75" x14ac:dyDescent="0.25">
      <c r="A326" s="326" t="str">
        <f t="shared" ca="1" si="21"/>
        <v/>
      </c>
      <c r="B326" s="327" t="str">
        <f t="shared" ca="1" si="22"/>
        <v/>
      </c>
      <c r="C326" s="328" t="str">
        <f t="shared" ca="1" si="23"/>
        <v/>
      </c>
      <c r="D326" s="328" t="str">
        <f t="shared" ca="1" si="24"/>
        <v/>
      </c>
      <c r="E326" s="328" t="str">
        <f t="shared" ca="1" si="25"/>
        <v/>
      </c>
      <c r="G326" s="304"/>
    </row>
    <row r="327" spans="1:7" ht="15.75" x14ac:dyDescent="0.25">
      <c r="A327" s="326" t="str">
        <f t="shared" ca="1" si="21"/>
        <v/>
      </c>
      <c r="B327" s="327" t="str">
        <f t="shared" ca="1" si="22"/>
        <v/>
      </c>
      <c r="C327" s="328" t="str">
        <f t="shared" ca="1" si="23"/>
        <v/>
      </c>
      <c r="D327" s="328" t="str">
        <f t="shared" ca="1" si="24"/>
        <v/>
      </c>
      <c r="E327" s="328" t="str">
        <f t="shared" ca="1" si="25"/>
        <v/>
      </c>
      <c r="G327" s="304"/>
    </row>
    <row r="328" spans="1:7" ht="15.75" x14ac:dyDescent="0.25">
      <c r="A328" s="326" t="str">
        <f t="shared" ca="1" si="21"/>
        <v/>
      </c>
      <c r="B328" s="327" t="str">
        <f t="shared" ca="1" si="22"/>
        <v/>
      </c>
      <c r="C328" s="328" t="str">
        <f t="shared" ca="1" si="23"/>
        <v/>
      </c>
      <c r="D328" s="328" t="str">
        <f t="shared" ca="1" si="24"/>
        <v/>
      </c>
      <c r="E328" s="328" t="str">
        <f t="shared" ca="1" si="25"/>
        <v/>
      </c>
      <c r="G328" s="304"/>
    </row>
    <row r="329" spans="1:7" ht="15.75" x14ac:dyDescent="0.25">
      <c r="A329" s="326" t="str">
        <f t="shared" ca="1" si="21"/>
        <v/>
      </c>
      <c r="B329" s="327" t="str">
        <f t="shared" ca="1" si="22"/>
        <v/>
      </c>
      <c r="C329" s="328" t="str">
        <f t="shared" ca="1" si="23"/>
        <v/>
      </c>
      <c r="D329" s="328" t="str">
        <f t="shared" ca="1" si="24"/>
        <v/>
      </c>
      <c r="E329" s="328" t="str">
        <f t="shared" ca="1" si="25"/>
        <v/>
      </c>
      <c r="G329" s="304"/>
    </row>
    <row r="330" spans="1:7" ht="15.75" x14ac:dyDescent="0.25">
      <c r="A330" s="326" t="str">
        <f t="shared" ca="1" si="21"/>
        <v/>
      </c>
      <c r="B330" s="327" t="str">
        <f t="shared" ca="1" si="22"/>
        <v/>
      </c>
      <c r="C330" s="328" t="str">
        <f t="shared" ca="1" si="23"/>
        <v/>
      </c>
      <c r="D330" s="328" t="str">
        <f t="shared" ca="1" si="24"/>
        <v/>
      </c>
      <c r="E330" s="328" t="str">
        <f t="shared" ca="1" si="25"/>
        <v/>
      </c>
      <c r="G330" s="304"/>
    </row>
    <row r="331" spans="1:7" ht="15.75" x14ac:dyDescent="0.25">
      <c r="A331" s="326" t="str">
        <f t="shared" ca="1" si="21"/>
        <v/>
      </c>
      <c r="B331" s="327" t="str">
        <f t="shared" ca="1" si="22"/>
        <v/>
      </c>
      <c r="C331" s="328" t="str">
        <f t="shared" ca="1" si="23"/>
        <v/>
      </c>
      <c r="D331" s="328" t="str">
        <f t="shared" ca="1" si="24"/>
        <v/>
      </c>
      <c r="E331" s="328" t="str">
        <f t="shared" ca="1" si="25"/>
        <v/>
      </c>
      <c r="G331" s="304"/>
    </row>
    <row r="332" spans="1:7" ht="15.75" x14ac:dyDescent="0.25">
      <c r="A332" s="326" t="str">
        <f t="shared" ca="1" si="21"/>
        <v/>
      </c>
      <c r="B332" s="327" t="str">
        <f t="shared" ca="1" si="22"/>
        <v/>
      </c>
      <c r="C332" s="328" t="str">
        <f t="shared" ca="1" si="23"/>
        <v/>
      </c>
      <c r="D332" s="328" t="str">
        <f t="shared" ca="1" si="24"/>
        <v/>
      </c>
      <c r="E332" s="328" t="str">
        <f t="shared" ca="1" si="25"/>
        <v/>
      </c>
      <c r="G332" s="304"/>
    </row>
    <row r="333" spans="1:7" ht="15.75" x14ac:dyDescent="0.25">
      <c r="A333" s="326" t="str">
        <f t="shared" ca="1" si="21"/>
        <v/>
      </c>
      <c r="B333" s="327" t="str">
        <f t="shared" ca="1" si="22"/>
        <v/>
      </c>
      <c r="C333" s="328" t="str">
        <f t="shared" ca="1" si="23"/>
        <v/>
      </c>
      <c r="D333" s="328" t="str">
        <f t="shared" ca="1" si="24"/>
        <v/>
      </c>
      <c r="E333" s="328" t="str">
        <f t="shared" ca="1" si="25"/>
        <v/>
      </c>
      <c r="G333" s="304"/>
    </row>
    <row r="334" spans="1:7" ht="15.75" x14ac:dyDescent="0.25">
      <c r="A334" s="326" t="str">
        <f t="shared" ca="1" si="21"/>
        <v/>
      </c>
      <c r="B334" s="327" t="str">
        <f t="shared" ca="1" si="22"/>
        <v/>
      </c>
      <c r="C334" s="328" t="str">
        <f t="shared" ca="1" si="23"/>
        <v/>
      </c>
      <c r="D334" s="328" t="str">
        <f t="shared" ca="1" si="24"/>
        <v/>
      </c>
      <c r="E334" s="328" t="str">
        <f t="shared" ca="1" si="25"/>
        <v/>
      </c>
      <c r="G334" s="304"/>
    </row>
    <row r="335" spans="1:7" ht="15.75" x14ac:dyDescent="0.25">
      <c r="A335" s="326" t="str">
        <f t="shared" ca="1" si="21"/>
        <v/>
      </c>
      <c r="B335" s="327" t="str">
        <f t="shared" ca="1" si="22"/>
        <v/>
      </c>
      <c r="C335" s="328" t="str">
        <f t="shared" ca="1" si="23"/>
        <v/>
      </c>
      <c r="D335" s="328" t="str">
        <f t="shared" ca="1" si="24"/>
        <v/>
      </c>
      <c r="E335" s="328" t="str">
        <f t="shared" ca="1" si="25"/>
        <v/>
      </c>
      <c r="G335" s="304"/>
    </row>
    <row r="336" spans="1:7" ht="15.75" x14ac:dyDescent="0.25">
      <c r="A336" s="326" t="str">
        <f t="shared" ca="1" si="21"/>
        <v/>
      </c>
      <c r="B336" s="327" t="str">
        <f t="shared" ca="1" si="22"/>
        <v/>
      </c>
      <c r="C336" s="328" t="str">
        <f t="shared" ca="1" si="23"/>
        <v/>
      </c>
      <c r="D336" s="328" t="str">
        <f t="shared" ca="1" si="24"/>
        <v/>
      </c>
      <c r="E336" s="328" t="str">
        <f t="shared" ca="1" si="25"/>
        <v/>
      </c>
      <c r="G336" s="304"/>
    </row>
    <row r="337" spans="1:7" ht="15.75" x14ac:dyDescent="0.25">
      <c r="A337" s="326" t="str">
        <f t="shared" ca="1" si="21"/>
        <v/>
      </c>
      <c r="B337" s="327" t="str">
        <f t="shared" ca="1" si="22"/>
        <v/>
      </c>
      <c r="C337" s="328" t="str">
        <f t="shared" ca="1" si="23"/>
        <v/>
      </c>
      <c r="D337" s="328" t="str">
        <f t="shared" ca="1" si="24"/>
        <v/>
      </c>
      <c r="E337" s="328" t="str">
        <f t="shared" ca="1" si="25"/>
        <v/>
      </c>
      <c r="G337" s="304"/>
    </row>
    <row r="338" spans="1:7" ht="15.75" x14ac:dyDescent="0.25">
      <c r="A338" s="326" t="str">
        <f t="shared" ca="1" si="21"/>
        <v/>
      </c>
      <c r="B338" s="327" t="str">
        <f t="shared" ca="1" si="22"/>
        <v/>
      </c>
      <c r="C338" s="328" t="str">
        <f t="shared" ca="1" si="23"/>
        <v/>
      </c>
      <c r="D338" s="328" t="str">
        <f t="shared" ca="1" si="24"/>
        <v/>
      </c>
      <c r="E338" s="328" t="str">
        <f t="shared" ca="1" si="25"/>
        <v/>
      </c>
      <c r="G338" s="304"/>
    </row>
    <row r="339" spans="1:7" ht="15.75" x14ac:dyDescent="0.25">
      <c r="A339" s="326" t="str">
        <f t="shared" ca="1" si="21"/>
        <v/>
      </c>
      <c r="B339" s="327" t="str">
        <f t="shared" ca="1" si="22"/>
        <v/>
      </c>
      <c r="C339" s="328" t="str">
        <f t="shared" ca="1" si="23"/>
        <v/>
      </c>
      <c r="D339" s="328" t="str">
        <f t="shared" ca="1" si="24"/>
        <v/>
      </c>
      <c r="E339" s="328" t="str">
        <f t="shared" ca="1" si="25"/>
        <v/>
      </c>
      <c r="G339" s="304"/>
    </row>
    <row r="340" spans="1:7" ht="15.75" x14ac:dyDescent="0.25">
      <c r="A340" s="326" t="str">
        <f t="shared" ca="1" si="21"/>
        <v/>
      </c>
      <c r="B340" s="327" t="str">
        <f t="shared" ca="1" si="22"/>
        <v/>
      </c>
      <c r="C340" s="328" t="str">
        <f t="shared" ca="1" si="23"/>
        <v/>
      </c>
      <c r="D340" s="328" t="str">
        <f t="shared" ca="1" si="24"/>
        <v/>
      </c>
      <c r="E340" s="328" t="str">
        <f t="shared" ca="1" si="25"/>
        <v/>
      </c>
      <c r="G340" s="304"/>
    </row>
    <row r="341" spans="1:7" ht="15.75" x14ac:dyDescent="0.25">
      <c r="A341" s="326" t="str">
        <f t="shared" ca="1" si="21"/>
        <v/>
      </c>
      <c r="B341" s="327" t="str">
        <f t="shared" ca="1" si="22"/>
        <v/>
      </c>
      <c r="C341" s="328" t="str">
        <f t="shared" ca="1" si="23"/>
        <v/>
      </c>
      <c r="D341" s="328" t="str">
        <f t="shared" ca="1" si="24"/>
        <v/>
      </c>
      <c r="E341" s="328" t="str">
        <f t="shared" ca="1" si="25"/>
        <v/>
      </c>
      <c r="G341" s="304"/>
    </row>
    <row r="342" spans="1:7" ht="15.75" x14ac:dyDescent="0.25">
      <c r="A342" s="326" t="str">
        <f t="shared" ca="1" si="21"/>
        <v/>
      </c>
      <c r="B342" s="327" t="str">
        <f t="shared" ca="1" si="22"/>
        <v/>
      </c>
      <c r="C342" s="328" t="str">
        <f t="shared" ca="1" si="23"/>
        <v/>
      </c>
      <c r="D342" s="328" t="str">
        <f t="shared" ca="1" si="24"/>
        <v/>
      </c>
      <c r="E342" s="328" t="str">
        <f t="shared" ca="1" si="25"/>
        <v/>
      </c>
      <c r="G342" s="304"/>
    </row>
    <row r="343" spans="1:7" ht="15.75" x14ac:dyDescent="0.25">
      <c r="A343" s="326" t="str">
        <f t="shared" ca="1" si="21"/>
        <v/>
      </c>
      <c r="B343" s="327" t="str">
        <f t="shared" ca="1" si="22"/>
        <v/>
      </c>
      <c r="C343" s="328" t="str">
        <f t="shared" ca="1" si="23"/>
        <v/>
      </c>
      <c r="D343" s="328" t="str">
        <f t="shared" ca="1" si="24"/>
        <v/>
      </c>
      <c r="E343" s="328" t="str">
        <f t="shared" ca="1" si="25"/>
        <v/>
      </c>
      <c r="G343" s="304"/>
    </row>
    <row r="344" spans="1:7" ht="15.75" x14ac:dyDescent="0.25">
      <c r="A344" s="326" t="str">
        <f t="shared" ref="A344:A407" ca="1" si="26">IF(A343="","",IF(EDATE(A343,$B$8)&gt;EDATE(B$9,-$B$8),"",EDATE(A343,$B$8)))</f>
        <v/>
      </c>
      <c r="B344" s="327" t="str">
        <f t="shared" ca="1" si="22"/>
        <v/>
      </c>
      <c r="C344" s="328" t="str">
        <f t="shared" ca="1" si="23"/>
        <v/>
      </c>
      <c r="D344" s="328" t="str">
        <f t="shared" ca="1" si="24"/>
        <v/>
      </c>
      <c r="E344" s="328" t="str">
        <f t="shared" ca="1" si="25"/>
        <v/>
      </c>
      <c r="G344" s="304"/>
    </row>
    <row r="345" spans="1:7" ht="15.75" x14ac:dyDescent="0.25">
      <c r="A345" s="326" t="str">
        <f t="shared" ca="1" si="26"/>
        <v/>
      </c>
      <c r="B345" s="327" t="str">
        <f t="shared" ref="B345:B408" ca="1" si="27">IF(A345="","",IF(C345="",B344,B344+C345))</f>
        <v/>
      </c>
      <c r="C345" s="328" t="str">
        <f t="shared" ref="C345:C408" ca="1" si="28">IF(A345="","",IF(A345&lt;B$13,"",B$12))</f>
        <v/>
      </c>
      <c r="D345" s="328" t="str">
        <f t="shared" ref="D345:D408" ca="1" si="29">IF(A345="","",B344*B$4*(A345-A344)/360)</f>
        <v/>
      </c>
      <c r="E345" s="328" t="str">
        <f t="shared" ref="E345:E408" ca="1" si="30">IF(A345="","",IF(C345="",D345,D345+C345))</f>
        <v/>
      </c>
      <c r="G345" s="304"/>
    </row>
    <row r="346" spans="1:7" ht="15.75" x14ac:dyDescent="0.25">
      <c r="A346" s="326" t="str">
        <f t="shared" ca="1" si="26"/>
        <v/>
      </c>
      <c r="B346" s="327" t="str">
        <f t="shared" ca="1" si="27"/>
        <v/>
      </c>
      <c r="C346" s="328" t="str">
        <f t="shared" ca="1" si="28"/>
        <v/>
      </c>
      <c r="D346" s="328" t="str">
        <f t="shared" ca="1" si="29"/>
        <v/>
      </c>
      <c r="E346" s="328" t="str">
        <f t="shared" ca="1" si="30"/>
        <v/>
      </c>
      <c r="G346" s="304"/>
    </row>
    <row r="347" spans="1:7" ht="15.75" x14ac:dyDescent="0.25">
      <c r="A347" s="326" t="str">
        <f t="shared" ca="1" si="26"/>
        <v/>
      </c>
      <c r="B347" s="327" t="str">
        <f t="shared" ca="1" si="27"/>
        <v/>
      </c>
      <c r="C347" s="328" t="str">
        <f t="shared" ca="1" si="28"/>
        <v/>
      </c>
      <c r="D347" s="328" t="str">
        <f t="shared" ca="1" si="29"/>
        <v/>
      </c>
      <c r="E347" s="328" t="str">
        <f t="shared" ca="1" si="30"/>
        <v/>
      </c>
      <c r="G347" s="304"/>
    </row>
    <row r="348" spans="1:7" ht="15.75" x14ac:dyDescent="0.25">
      <c r="A348" s="326" t="str">
        <f t="shared" ca="1" si="26"/>
        <v/>
      </c>
      <c r="B348" s="327" t="str">
        <f t="shared" ca="1" si="27"/>
        <v/>
      </c>
      <c r="C348" s="328" t="str">
        <f t="shared" ca="1" si="28"/>
        <v/>
      </c>
      <c r="D348" s="328" t="str">
        <f t="shared" ca="1" si="29"/>
        <v/>
      </c>
      <c r="E348" s="328" t="str">
        <f t="shared" ca="1" si="30"/>
        <v/>
      </c>
      <c r="G348" s="304"/>
    </row>
    <row r="349" spans="1:7" ht="15.75" x14ac:dyDescent="0.25">
      <c r="A349" s="326" t="str">
        <f t="shared" ca="1" si="26"/>
        <v/>
      </c>
      <c r="B349" s="327" t="str">
        <f t="shared" ca="1" si="27"/>
        <v/>
      </c>
      <c r="C349" s="328" t="str">
        <f t="shared" ca="1" si="28"/>
        <v/>
      </c>
      <c r="D349" s="328" t="str">
        <f t="shared" ca="1" si="29"/>
        <v/>
      </c>
      <c r="E349" s="328" t="str">
        <f t="shared" ca="1" si="30"/>
        <v/>
      </c>
      <c r="G349" s="304"/>
    </row>
    <row r="350" spans="1:7" ht="15.75" x14ac:dyDescent="0.25">
      <c r="A350" s="326" t="str">
        <f t="shared" ca="1" si="26"/>
        <v/>
      </c>
      <c r="B350" s="327" t="str">
        <f t="shared" ca="1" si="27"/>
        <v/>
      </c>
      <c r="C350" s="328" t="str">
        <f t="shared" ca="1" si="28"/>
        <v/>
      </c>
      <c r="D350" s="328" t="str">
        <f t="shared" ca="1" si="29"/>
        <v/>
      </c>
      <c r="E350" s="328" t="str">
        <f t="shared" ca="1" si="30"/>
        <v/>
      </c>
      <c r="G350" s="304"/>
    </row>
    <row r="351" spans="1:7" ht="15.75" x14ac:dyDescent="0.25">
      <c r="A351" s="326" t="str">
        <f t="shared" ca="1" si="26"/>
        <v/>
      </c>
      <c r="B351" s="327" t="str">
        <f t="shared" ca="1" si="27"/>
        <v/>
      </c>
      <c r="C351" s="328" t="str">
        <f t="shared" ca="1" si="28"/>
        <v/>
      </c>
      <c r="D351" s="328" t="str">
        <f t="shared" ca="1" si="29"/>
        <v/>
      </c>
      <c r="E351" s="328" t="str">
        <f t="shared" ca="1" si="30"/>
        <v/>
      </c>
      <c r="G351" s="304"/>
    </row>
    <row r="352" spans="1:7" ht="15.75" x14ac:dyDescent="0.25">
      <c r="A352" s="326" t="str">
        <f t="shared" ca="1" si="26"/>
        <v/>
      </c>
      <c r="B352" s="327" t="str">
        <f t="shared" ca="1" si="27"/>
        <v/>
      </c>
      <c r="C352" s="328" t="str">
        <f t="shared" ca="1" si="28"/>
        <v/>
      </c>
      <c r="D352" s="328" t="str">
        <f t="shared" ca="1" si="29"/>
        <v/>
      </c>
      <c r="E352" s="328" t="str">
        <f t="shared" ca="1" si="30"/>
        <v/>
      </c>
      <c r="G352" s="304"/>
    </row>
    <row r="353" spans="1:7" ht="15.75" x14ac:dyDescent="0.25">
      <c r="A353" s="326" t="str">
        <f t="shared" ca="1" si="26"/>
        <v/>
      </c>
      <c r="B353" s="327" t="str">
        <f t="shared" ca="1" si="27"/>
        <v/>
      </c>
      <c r="C353" s="328" t="str">
        <f t="shared" ca="1" si="28"/>
        <v/>
      </c>
      <c r="D353" s="328" t="str">
        <f t="shared" ca="1" si="29"/>
        <v/>
      </c>
      <c r="E353" s="328" t="str">
        <f t="shared" ca="1" si="30"/>
        <v/>
      </c>
      <c r="G353" s="304"/>
    </row>
    <row r="354" spans="1:7" ht="15.75" x14ac:dyDescent="0.25">
      <c r="A354" s="326" t="str">
        <f t="shared" ca="1" si="26"/>
        <v/>
      </c>
      <c r="B354" s="327" t="str">
        <f t="shared" ca="1" si="27"/>
        <v/>
      </c>
      <c r="C354" s="328" t="str">
        <f t="shared" ca="1" si="28"/>
        <v/>
      </c>
      <c r="D354" s="328" t="str">
        <f t="shared" ca="1" si="29"/>
        <v/>
      </c>
      <c r="E354" s="328" t="str">
        <f t="shared" ca="1" si="30"/>
        <v/>
      </c>
      <c r="G354" s="304"/>
    </row>
    <row r="355" spans="1:7" ht="15.75" x14ac:dyDescent="0.25">
      <c r="A355" s="326" t="str">
        <f t="shared" ca="1" si="26"/>
        <v/>
      </c>
      <c r="B355" s="327" t="str">
        <f t="shared" ca="1" si="27"/>
        <v/>
      </c>
      <c r="C355" s="328" t="str">
        <f t="shared" ca="1" si="28"/>
        <v/>
      </c>
      <c r="D355" s="328" t="str">
        <f t="shared" ca="1" si="29"/>
        <v/>
      </c>
      <c r="E355" s="328" t="str">
        <f t="shared" ca="1" si="30"/>
        <v/>
      </c>
      <c r="G355" s="304"/>
    </row>
    <row r="356" spans="1:7" ht="15.75" x14ac:dyDescent="0.25">
      <c r="A356" s="326" t="str">
        <f t="shared" ca="1" si="26"/>
        <v/>
      </c>
      <c r="B356" s="327" t="str">
        <f t="shared" ca="1" si="27"/>
        <v/>
      </c>
      <c r="C356" s="328" t="str">
        <f t="shared" ca="1" si="28"/>
        <v/>
      </c>
      <c r="D356" s="328" t="str">
        <f t="shared" ca="1" si="29"/>
        <v/>
      </c>
      <c r="E356" s="328" t="str">
        <f t="shared" ca="1" si="30"/>
        <v/>
      </c>
      <c r="G356" s="304"/>
    </row>
    <row r="357" spans="1:7" ht="15.75" x14ac:dyDescent="0.25">
      <c r="A357" s="326" t="str">
        <f t="shared" ca="1" si="26"/>
        <v/>
      </c>
      <c r="B357" s="327" t="str">
        <f t="shared" ca="1" si="27"/>
        <v/>
      </c>
      <c r="C357" s="328" t="str">
        <f t="shared" ca="1" si="28"/>
        <v/>
      </c>
      <c r="D357" s="328" t="str">
        <f t="shared" ca="1" si="29"/>
        <v/>
      </c>
      <c r="E357" s="328" t="str">
        <f t="shared" ca="1" si="30"/>
        <v/>
      </c>
      <c r="G357" s="304"/>
    </row>
    <row r="358" spans="1:7" ht="15.75" x14ac:dyDescent="0.25">
      <c r="A358" s="326" t="str">
        <f t="shared" ca="1" si="26"/>
        <v/>
      </c>
      <c r="B358" s="327" t="str">
        <f t="shared" ca="1" si="27"/>
        <v/>
      </c>
      <c r="C358" s="328" t="str">
        <f t="shared" ca="1" si="28"/>
        <v/>
      </c>
      <c r="D358" s="328" t="str">
        <f t="shared" ca="1" si="29"/>
        <v/>
      </c>
      <c r="E358" s="328" t="str">
        <f t="shared" ca="1" si="30"/>
        <v/>
      </c>
      <c r="G358" s="304"/>
    </row>
    <row r="359" spans="1:7" ht="15.75" x14ac:dyDescent="0.25">
      <c r="A359" s="326" t="str">
        <f t="shared" ca="1" si="26"/>
        <v/>
      </c>
      <c r="B359" s="327" t="str">
        <f t="shared" ca="1" si="27"/>
        <v/>
      </c>
      <c r="C359" s="328" t="str">
        <f t="shared" ca="1" si="28"/>
        <v/>
      </c>
      <c r="D359" s="328" t="str">
        <f t="shared" ca="1" si="29"/>
        <v/>
      </c>
      <c r="E359" s="328" t="str">
        <f t="shared" ca="1" si="30"/>
        <v/>
      </c>
      <c r="G359" s="304"/>
    </row>
    <row r="360" spans="1:7" ht="15.75" x14ac:dyDescent="0.25">
      <c r="A360" s="326" t="str">
        <f t="shared" ca="1" si="26"/>
        <v/>
      </c>
      <c r="B360" s="327" t="str">
        <f t="shared" ca="1" si="27"/>
        <v/>
      </c>
      <c r="C360" s="328" t="str">
        <f t="shared" ca="1" si="28"/>
        <v/>
      </c>
      <c r="D360" s="328" t="str">
        <f t="shared" ca="1" si="29"/>
        <v/>
      </c>
      <c r="E360" s="328" t="str">
        <f t="shared" ca="1" si="30"/>
        <v/>
      </c>
      <c r="G360" s="304"/>
    </row>
    <row r="361" spans="1:7" ht="15.75" x14ac:dyDescent="0.25">
      <c r="A361" s="326" t="str">
        <f t="shared" ca="1" si="26"/>
        <v/>
      </c>
      <c r="B361" s="327" t="str">
        <f t="shared" ca="1" si="27"/>
        <v/>
      </c>
      <c r="C361" s="328" t="str">
        <f t="shared" ca="1" si="28"/>
        <v/>
      </c>
      <c r="D361" s="328" t="str">
        <f t="shared" ca="1" si="29"/>
        <v/>
      </c>
      <c r="E361" s="328" t="str">
        <f t="shared" ca="1" si="30"/>
        <v/>
      </c>
      <c r="G361" s="304"/>
    </row>
    <row r="362" spans="1:7" ht="15.75" x14ac:dyDescent="0.25">
      <c r="A362" s="326" t="str">
        <f t="shared" ca="1" si="26"/>
        <v/>
      </c>
      <c r="B362" s="327" t="str">
        <f t="shared" ca="1" si="27"/>
        <v/>
      </c>
      <c r="C362" s="328" t="str">
        <f t="shared" ca="1" si="28"/>
        <v/>
      </c>
      <c r="D362" s="328" t="str">
        <f t="shared" ca="1" si="29"/>
        <v/>
      </c>
      <c r="E362" s="328" t="str">
        <f t="shared" ca="1" si="30"/>
        <v/>
      </c>
      <c r="G362" s="304"/>
    </row>
    <row r="363" spans="1:7" ht="15.75" x14ac:dyDescent="0.25">
      <c r="A363" s="326" t="str">
        <f t="shared" ca="1" si="26"/>
        <v/>
      </c>
      <c r="B363" s="327" t="str">
        <f t="shared" ca="1" si="27"/>
        <v/>
      </c>
      <c r="C363" s="328" t="str">
        <f t="shared" ca="1" si="28"/>
        <v/>
      </c>
      <c r="D363" s="328" t="str">
        <f t="shared" ca="1" si="29"/>
        <v/>
      </c>
      <c r="E363" s="328" t="str">
        <f t="shared" ca="1" si="30"/>
        <v/>
      </c>
      <c r="G363" s="304"/>
    </row>
    <row r="364" spans="1:7" ht="15.75" x14ac:dyDescent="0.25">
      <c r="A364" s="326" t="str">
        <f t="shared" ca="1" si="26"/>
        <v/>
      </c>
      <c r="B364" s="327" t="str">
        <f t="shared" ca="1" si="27"/>
        <v/>
      </c>
      <c r="C364" s="328" t="str">
        <f t="shared" ca="1" si="28"/>
        <v/>
      </c>
      <c r="D364" s="328" t="str">
        <f t="shared" ca="1" si="29"/>
        <v/>
      </c>
      <c r="E364" s="328" t="str">
        <f t="shared" ca="1" si="30"/>
        <v/>
      </c>
      <c r="G364" s="304"/>
    </row>
    <row r="365" spans="1:7" ht="15.75" x14ac:dyDescent="0.25">
      <c r="A365" s="326" t="str">
        <f t="shared" ca="1" si="26"/>
        <v/>
      </c>
      <c r="B365" s="327" t="str">
        <f t="shared" ca="1" si="27"/>
        <v/>
      </c>
      <c r="C365" s="328" t="str">
        <f t="shared" ca="1" si="28"/>
        <v/>
      </c>
      <c r="D365" s="328" t="str">
        <f t="shared" ca="1" si="29"/>
        <v/>
      </c>
      <c r="E365" s="328" t="str">
        <f t="shared" ca="1" si="30"/>
        <v/>
      </c>
      <c r="G365" s="304"/>
    </row>
    <row r="366" spans="1:7" ht="15.75" x14ac:dyDescent="0.25">
      <c r="A366" s="326" t="str">
        <f t="shared" ca="1" si="26"/>
        <v/>
      </c>
      <c r="B366" s="327" t="str">
        <f t="shared" ca="1" si="27"/>
        <v/>
      </c>
      <c r="C366" s="328" t="str">
        <f t="shared" ca="1" si="28"/>
        <v/>
      </c>
      <c r="D366" s="328" t="str">
        <f t="shared" ca="1" si="29"/>
        <v/>
      </c>
      <c r="E366" s="328" t="str">
        <f t="shared" ca="1" si="30"/>
        <v/>
      </c>
      <c r="G366" s="304"/>
    </row>
    <row r="367" spans="1:7" ht="15.75" x14ac:dyDescent="0.25">
      <c r="A367" s="326" t="str">
        <f t="shared" ca="1" si="26"/>
        <v/>
      </c>
      <c r="B367" s="327" t="str">
        <f t="shared" ca="1" si="27"/>
        <v/>
      </c>
      <c r="C367" s="328" t="str">
        <f t="shared" ca="1" si="28"/>
        <v/>
      </c>
      <c r="D367" s="328" t="str">
        <f t="shared" ca="1" si="29"/>
        <v/>
      </c>
      <c r="E367" s="328" t="str">
        <f t="shared" ca="1" si="30"/>
        <v/>
      </c>
      <c r="G367" s="304"/>
    </row>
    <row r="368" spans="1:7" ht="15.75" x14ac:dyDescent="0.25">
      <c r="A368" s="326" t="str">
        <f t="shared" ca="1" si="26"/>
        <v/>
      </c>
      <c r="B368" s="327" t="str">
        <f t="shared" ca="1" si="27"/>
        <v/>
      </c>
      <c r="C368" s="328" t="str">
        <f t="shared" ca="1" si="28"/>
        <v/>
      </c>
      <c r="D368" s="328" t="str">
        <f t="shared" ca="1" si="29"/>
        <v/>
      </c>
      <c r="E368" s="328" t="str">
        <f t="shared" ca="1" si="30"/>
        <v/>
      </c>
      <c r="G368" s="304"/>
    </row>
    <row r="369" spans="1:7" ht="15.75" x14ac:dyDescent="0.25">
      <c r="A369" s="326" t="str">
        <f t="shared" ca="1" si="26"/>
        <v/>
      </c>
      <c r="B369" s="327" t="str">
        <f t="shared" ca="1" si="27"/>
        <v/>
      </c>
      <c r="C369" s="328" t="str">
        <f t="shared" ca="1" si="28"/>
        <v/>
      </c>
      <c r="D369" s="328" t="str">
        <f t="shared" ca="1" si="29"/>
        <v/>
      </c>
      <c r="E369" s="328" t="str">
        <f t="shared" ca="1" si="30"/>
        <v/>
      </c>
      <c r="G369" s="304"/>
    </row>
    <row r="370" spans="1:7" ht="15.75" x14ac:dyDescent="0.25">
      <c r="A370" s="326" t="str">
        <f t="shared" ca="1" si="26"/>
        <v/>
      </c>
      <c r="B370" s="327" t="str">
        <f t="shared" ca="1" si="27"/>
        <v/>
      </c>
      <c r="C370" s="328" t="str">
        <f t="shared" ca="1" si="28"/>
        <v/>
      </c>
      <c r="D370" s="328" t="str">
        <f t="shared" ca="1" si="29"/>
        <v/>
      </c>
      <c r="E370" s="328" t="str">
        <f t="shared" ca="1" si="30"/>
        <v/>
      </c>
      <c r="G370" s="304"/>
    </row>
    <row r="371" spans="1:7" ht="15.75" x14ac:dyDescent="0.25">
      <c r="A371" s="326" t="str">
        <f t="shared" ca="1" si="26"/>
        <v/>
      </c>
      <c r="B371" s="327" t="str">
        <f t="shared" ca="1" si="27"/>
        <v/>
      </c>
      <c r="C371" s="328" t="str">
        <f t="shared" ca="1" si="28"/>
        <v/>
      </c>
      <c r="D371" s="328" t="str">
        <f t="shared" ca="1" si="29"/>
        <v/>
      </c>
      <c r="E371" s="328" t="str">
        <f t="shared" ca="1" si="30"/>
        <v/>
      </c>
      <c r="G371" s="304"/>
    </row>
    <row r="372" spans="1:7" ht="15.75" x14ac:dyDescent="0.25">
      <c r="A372" s="326" t="str">
        <f t="shared" ca="1" si="26"/>
        <v/>
      </c>
      <c r="B372" s="327" t="str">
        <f t="shared" ca="1" si="27"/>
        <v/>
      </c>
      <c r="C372" s="328" t="str">
        <f t="shared" ca="1" si="28"/>
        <v/>
      </c>
      <c r="D372" s="328" t="str">
        <f t="shared" ca="1" si="29"/>
        <v/>
      </c>
      <c r="E372" s="328" t="str">
        <f t="shared" ca="1" si="30"/>
        <v/>
      </c>
      <c r="G372" s="304"/>
    </row>
    <row r="373" spans="1:7" ht="15.75" x14ac:dyDescent="0.25">
      <c r="A373" s="326" t="str">
        <f t="shared" ca="1" si="26"/>
        <v/>
      </c>
      <c r="B373" s="327" t="str">
        <f t="shared" ca="1" si="27"/>
        <v/>
      </c>
      <c r="C373" s="328" t="str">
        <f t="shared" ca="1" si="28"/>
        <v/>
      </c>
      <c r="D373" s="328" t="str">
        <f t="shared" ca="1" si="29"/>
        <v/>
      </c>
      <c r="E373" s="328" t="str">
        <f t="shared" ca="1" si="30"/>
        <v/>
      </c>
      <c r="G373" s="304"/>
    </row>
    <row r="374" spans="1:7" ht="15.75" x14ac:dyDescent="0.25">
      <c r="A374" s="326" t="str">
        <f t="shared" ca="1" si="26"/>
        <v/>
      </c>
      <c r="B374" s="327" t="str">
        <f t="shared" ca="1" si="27"/>
        <v/>
      </c>
      <c r="C374" s="328" t="str">
        <f t="shared" ca="1" si="28"/>
        <v/>
      </c>
      <c r="D374" s="328" t="str">
        <f t="shared" ca="1" si="29"/>
        <v/>
      </c>
      <c r="E374" s="328" t="str">
        <f t="shared" ca="1" si="30"/>
        <v/>
      </c>
      <c r="G374" s="304"/>
    </row>
    <row r="375" spans="1:7" ht="15.75" x14ac:dyDescent="0.25">
      <c r="A375" s="326" t="str">
        <f t="shared" ca="1" si="26"/>
        <v/>
      </c>
      <c r="B375" s="327" t="str">
        <f t="shared" ca="1" si="27"/>
        <v/>
      </c>
      <c r="C375" s="328" t="str">
        <f t="shared" ca="1" si="28"/>
        <v/>
      </c>
      <c r="D375" s="328" t="str">
        <f t="shared" ca="1" si="29"/>
        <v/>
      </c>
      <c r="E375" s="328" t="str">
        <f t="shared" ca="1" si="30"/>
        <v/>
      </c>
      <c r="G375" s="304"/>
    </row>
    <row r="376" spans="1:7" ht="15.75" x14ac:dyDescent="0.25">
      <c r="A376" s="326" t="str">
        <f t="shared" ca="1" si="26"/>
        <v/>
      </c>
      <c r="B376" s="327" t="str">
        <f t="shared" ca="1" si="27"/>
        <v/>
      </c>
      <c r="C376" s="328" t="str">
        <f t="shared" ca="1" si="28"/>
        <v/>
      </c>
      <c r="D376" s="328" t="str">
        <f t="shared" ca="1" si="29"/>
        <v/>
      </c>
      <c r="E376" s="328" t="str">
        <f t="shared" ca="1" si="30"/>
        <v/>
      </c>
      <c r="G376" s="304"/>
    </row>
    <row r="377" spans="1:7" ht="15.75" x14ac:dyDescent="0.25">
      <c r="A377" s="326" t="str">
        <f t="shared" ca="1" si="26"/>
        <v/>
      </c>
      <c r="B377" s="327" t="str">
        <f t="shared" ca="1" si="27"/>
        <v/>
      </c>
      <c r="C377" s="328" t="str">
        <f t="shared" ca="1" si="28"/>
        <v/>
      </c>
      <c r="D377" s="328" t="str">
        <f t="shared" ca="1" si="29"/>
        <v/>
      </c>
      <c r="E377" s="328" t="str">
        <f t="shared" ca="1" si="30"/>
        <v/>
      </c>
      <c r="G377" s="304"/>
    </row>
    <row r="378" spans="1:7" ht="15.75" x14ac:dyDescent="0.25">
      <c r="A378" s="326" t="str">
        <f t="shared" ca="1" si="26"/>
        <v/>
      </c>
      <c r="B378" s="327" t="str">
        <f t="shared" ca="1" si="27"/>
        <v/>
      </c>
      <c r="C378" s="328" t="str">
        <f t="shared" ca="1" si="28"/>
        <v/>
      </c>
      <c r="D378" s="328" t="str">
        <f t="shared" ca="1" si="29"/>
        <v/>
      </c>
      <c r="E378" s="328" t="str">
        <f t="shared" ca="1" si="30"/>
        <v/>
      </c>
      <c r="G378" s="304"/>
    </row>
    <row r="379" spans="1:7" ht="15.75" x14ac:dyDescent="0.25">
      <c r="A379" s="326" t="str">
        <f t="shared" ca="1" si="26"/>
        <v/>
      </c>
      <c r="B379" s="327" t="str">
        <f t="shared" ca="1" si="27"/>
        <v/>
      </c>
      <c r="C379" s="328" t="str">
        <f t="shared" ca="1" si="28"/>
        <v/>
      </c>
      <c r="D379" s="328" t="str">
        <f t="shared" ca="1" si="29"/>
        <v/>
      </c>
      <c r="E379" s="328" t="str">
        <f t="shared" ca="1" si="30"/>
        <v/>
      </c>
      <c r="G379" s="304"/>
    </row>
    <row r="380" spans="1:7" ht="15.75" x14ac:dyDescent="0.25">
      <c r="A380" s="326" t="str">
        <f t="shared" ca="1" si="26"/>
        <v/>
      </c>
      <c r="B380" s="327" t="str">
        <f t="shared" ca="1" si="27"/>
        <v/>
      </c>
      <c r="C380" s="328" t="str">
        <f t="shared" ca="1" si="28"/>
        <v/>
      </c>
      <c r="D380" s="328" t="str">
        <f t="shared" ca="1" si="29"/>
        <v/>
      </c>
      <c r="E380" s="328" t="str">
        <f t="shared" ca="1" si="30"/>
        <v/>
      </c>
      <c r="G380" s="304"/>
    </row>
    <row r="381" spans="1:7" ht="15.75" x14ac:dyDescent="0.25">
      <c r="A381" s="326" t="str">
        <f t="shared" ca="1" si="26"/>
        <v/>
      </c>
      <c r="B381" s="327" t="str">
        <f t="shared" ca="1" si="27"/>
        <v/>
      </c>
      <c r="C381" s="328" t="str">
        <f t="shared" ca="1" si="28"/>
        <v/>
      </c>
      <c r="D381" s="328" t="str">
        <f t="shared" ca="1" si="29"/>
        <v/>
      </c>
      <c r="E381" s="328" t="str">
        <f t="shared" ca="1" si="30"/>
        <v/>
      </c>
      <c r="G381" s="304"/>
    </row>
    <row r="382" spans="1:7" ht="15.75" x14ac:dyDescent="0.25">
      <c r="A382" s="326" t="str">
        <f t="shared" ca="1" si="26"/>
        <v/>
      </c>
      <c r="B382" s="327" t="str">
        <f t="shared" ca="1" si="27"/>
        <v/>
      </c>
      <c r="C382" s="328" t="str">
        <f t="shared" ca="1" si="28"/>
        <v/>
      </c>
      <c r="D382" s="328" t="str">
        <f t="shared" ca="1" si="29"/>
        <v/>
      </c>
      <c r="E382" s="328" t="str">
        <f t="shared" ca="1" si="30"/>
        <v/>
      </c>
      <c r="G382" s="304"/>
    </row>
    <row r="383" spans="1:7" ht="15.75" x14ac:dyDescent="0.25">
      <c r="A383" s="326" t="str">
        <f t="shared" ca="1" si="26"/>
        <v/>
      </c>
      <c r="B383" s="327" t="str">
        <f t="shared" ca="1" si="27"/>
        <v/>
      </c>
      <c r="C383" s="328" t="str">
        <f t="shared" ca="1" si="28"/>
        <v/>
      </c>
      <c r="D383" s="328" t="str">
        <f t="shared" ca="1" si="29"/>
        <v/>
      </c>
      <c r="E383" s="328" t="str">
        <f t="shared" ca="1" si="30"/>
        <v/>
      </c>
      <c r="G383" s="304"/>
    </row>
    <row r="384" spans="1:7" ht="15.75" x14ac:dyDescent="0.25">
      <c r="A384" s="326" t="str">
        <f t="shared" ca="1" si="26"/>
        <v/>
      </c>
      <c r="B384" s="327" t="str">
        <f t="shared" ca="1" si="27"/>
        <v/>
      </c>
      <c r="C384" s="328" t="str">
        <f t="shared" ca="1" si="28"/>
        <v/>
      </c>
      <c r="D384" s="328" t="str">
        <f t="shared" ca="1" si="29"/>
        <v/>
      </c>
      <c r="E384" s="328" t="str">
        <f t="shared" ca="1" si="30"/>
        <v/>
      </c>
      <c r="G384" s="304"/>
    </row>
    <row r="385" spans="1:7" ht="15.75" x14ac:dyDescent="0.25">
      <c r="A385" s="326" t="str">
        <f t="shared" ca="1" si="26"/>
        <v/>
      </c>
      <c r="B385" s="327" t="str">
        <f t="shared" ca="1" si="27"/>
        <v/>
      </c>
      <c r="C385" s="328" t="str">
        <f t="shared" ca="1" si="28"/>
        <v/>
      </c>
      <c r="D385" s="328" t="str">
        <f t="shared" ca="1" si="29"/>
        <v/>
      </c>
      <c r="E385" s="328" t="str">
        <f t="shared" ca="1" si="30"/>
        <v/>
      </c>
      <c r="G385" s="304"/>
    </row>
    <row r="386" spans="1:7" ht="15.75" x14ac:dyDescent="0.25">
      <c r="A386" s="326" t="str">
        <f t="shared" ca="1" si="26"/>
        <v/>
      </c>
      <c r="B386" s="327" t="str">
        <f t="shared" ca="1" si="27"/>
        <v/>
      </c>
      <c r="C386" s="328" t="str">
        <f t="shared" ca="1" si="28"/>
        <v/>
      </c>
      <c r="D386" s="328" t="str">
        <f t="shared" ca="1" si="29"/>
        <v/>
      </c>
      <c r="E386" s="328" t="str">
        <f t="shared" ca="1" si="30"/>
        <v/>
      </c>
      <c r="G386" s="304"/>
    </row>
    <row r="387" spans="1:7" ht="15.75" x14ac:dyDescent="0.25">
      <c r="A387" s="326" t="str">
        <f t="shared" ca="1" si="26"/>
        <v/>
      </c>
      <c r="B387" s="327" t="str">
        <f t="shared" ca="1" si="27"/>
        <v/>
      </c>
      <c r="C387" s="328" t="str">
        <f t="shared" ca="1" si="28"/>
        <v/>
      </c>
      <c r="D387" s="328" t="str">
        <f t="shared" ca="1" si="29"/>
        <v/>
      </c>
      <c r="E387" s="328" t="str">
        <f t="shared" ca="1" si="30"/>
        <v/>
      </c>
      <c r="G387" s="304"/>
    </row>
    <row r="388" spans="1:7" ht="15.75" x14ac:dyDescent="0.25">
      <c r="A388" s="326" t="str">
        <f t="shared" ca="1" si="26"/>
        <v/>
      </c>
      <c r="B388" s="327" t="str">
        <f t="shared" ca="1" si="27"/>
        <v/>
      </c>
      <c r="C388" s="328" t="str">
        <f t="shared" ca="1" si="28"/>
        <v/>
      </c>
      <c r="D388" s="328" t="str">
        <f t="shared" ca="1" si="29"/>
        <v/>
      </c>
      <c r="E388" s="328" t="str">
        <f t="shared" ca="1" si="30"/>
        <v/>
      </c>
      <c r="G388" s="304"/>
    </row>
    <row r="389" spans="1:7" ht="15.75" x14ac:dyDescent="0.25">
      <c r="A389" s="326" t="str">
        <f t="shared" ca="1" si="26"/>
        <v/>
      </c>
      <c r="B389" s="327" t="str">
        <f t="shared" ca="1" si="27"/>
        <v/>
      </c>
      <c r="C389" s="328" t="str">
        <f t="shared" ca="1" si="28"/>
        <v/>
      </c>
      <c r="D389" s="328" t="str">
        <f t="shared" ca="1" si="29"/>
        <v/>
      </c>
      <c r="E389" s="328" t="str">
        <f t="shared" ca="1" si="30"/>
        <v/>
      </c>
      <c r="G389" s="304"/>
    </row>
    <row r="390" spans="1:7" ht="15.75" x14ac:dyDescent="0.25">
      <c r="A390" s="326" t="str">
        <f t="shared" ca="1" si="26"/>
        <v/>
      </c>
      <c r="B390" s="327" t="str">
        <f t="shared" ca="1" si="27"/>
        <v/>
      </c>
      <c r="C390" s="328" t="str">
        <f t="shared" ca="1" si="28"/>
        <v/>
      </c>
      <c r="D390" s="328" t="str">
        <f t="shared" ca="1" si="29"/>
        <v/>
      </c>
      <c r="E390" s="328" t="str">
        <f t="shared" ca="1" si="30"/>
        <v/>
      </c>
      <c r="G390" s="304"/>
    </row>
    <row r="391" spans="1:7" ht="15.75" x14ac:dyDescent="0.25">
      <c r="A391" s="326" t="str">
        <f t="shared" ca="1" si="26"/>
        <v/>
      </c>
      <c r="B391" s="327" t="str">
        <f t="shared" ca="1" si="27"/>
        <v/>
      </c>
      <c r="C391" s="328" t="str">
        <f t="shared" ca="1" si="28"/>
        <v/>
      </c>
      <c r="D391" s="328" t="str">
        <f t="shared" ca="1" si="29"/>
        <v/>
      </c>
      <c r="E391" s="328" t="str">
        <f t="shared" ca="1" si="30"/>
        <v/>
      </c>
      <c r="G391" s="304"/>
    </row>
    <row r="392" spans="1:7" ht="15.75" x14ac:dyDescent="0.25">
      <c r="A392" s="326" t="str">
        <f t="shared" ca="1" si="26"/>
        <v/>
      </c>
      <c r="B392" s="327" t="str">
        <f t="shared" ca="1" si="27"/>
        <v/>
      </c>
      <c r="C392" s="328" t="str">
        <f t="shared" ca="1" si="28"/>
        <v/>
      </c>
      <c r="D392" s="328" t="str">
        <f t="shared" ca="1" si="29"/>
        <v/>
      </c>
      <c r="E392" s="328" t="str">
        <f t="shared" ca="1" si="30"/>
        <v/>
      </c>
      <c r="G392" s="304"/>
    </row>
    <row r="393" spans="1:7" ht="15.75" x14ac:dyDescent="0.25">
      <c r="A393" s="326" t="str">
        <f t="shared" ca="1" si="26"/>
        <v/>
      </c>
      <c r="B393" s="327" t="str">
        <f t="shared" ca="1" si="27"/>
        <v/>
      </c>
      <c r="C393" s="328" t="str">
        <f t="shared" ca="1" si="28"/>
        <v/>
      </c>
      <c r="D393" s="328" t="str">
        <f t="shared" ca="1" si="29"/>
        <v/>
      </c>
      <c r="E393" s="328" t="str">
        <f t="shared" ca="1" si="30"/>
        <v/>
      </c>
      <c r="G393" s="304"/>
    </row>
    <row r="394" spans="1:7" ht="15.75" x14ac:dyDescent="0.25">
      <c r="A394" s="326" t="str">
        <f t="shared" ca="1" si="26"/>
        <v/>
      </c>
      <c r="B394" s="327" t="str">
        <f t="shared" ca="1" si="27"/>
        <v/>
      </c>
      <c r="C394" s="328" t="str">
        <f t="shared" ca="1" si="28"/>
        <v/>
      </c>
      <c r="D394" s="328" t="str">
        <f t="shared" ca="1" si="29"/>
        <v/>
      </c>
      <c r="E394" s="328" t="str">
        <f t="shared" ca="1" si="30"/>
        <v/>
      </c>
      <c r="G394" s="304"/>
    </row>
    <row r="395" spans="1:7" ht="15.75" x14ac:dyDescent="0.25">
      <c r="A395" s="326" t="str">
        <f t="shared" ca="1" si="26"/>
        <v/>
      </c>
      <c r="B395" s="327" t="str">
        <f t="shared" ca="1" si="27"/>
        <v/>
      </c>
      <c r="C395" s="328" t="str">
        <f t="shared" ca="1" si="28"/>
        <v/>
      </c>
      <c r="D395" s="328" t="str">
        <f t="shared" ca="1" si="29"/>
        <v/>
      </c>
      <c r="E395" s="328" t="str">
        <f t="shared" ca="1" si="30"/>
        <v/>
      </c>
      <c r="G395" s="304"/>
    </row>
    <row r="396" spans="1:7" ht="15.75" x14ac:dyDescent="0.25">
      <c r="A396" s="326" t="str">
        <f t="shared" ca="1" si="26"/>
        <v/>
      </c>
      <c r="B396" s="327" t="str">
        <f t="shared" ca="1" si="27"/>
        <v/>
      </c>
      <c r="C396" s="328" t="str">
        <f t="shared" ca="1" si="28"/>
        <v/>
      </c>
      <c r="D396" s="328" t="str">
        <f t="shared" ca="1" si="29"/>
        <v/>
      </c>
      <c r="E396" s="328" t="str">
        <f t="shared" ca="1" si="30"/>
        <v/>
      </c>
      <c r="G396" s="304"/>
    </row>
    <row r="397" spans="1:7" ht="15.75" x14ac:dyDescent="0.25">
      <c r="A397" s="326" t="str">
        <f t="shared" ca="1" si="26"/>
        <v/>
      </c>
      <c r="B397" s="327" t="str">
        <f t="shared" ca="1" si="27"/>
        <v/>
      </c>
      <c r="C397" s="328" t="str">
        <f t="shared" ca="1" si="28"/>
        <v/>
      </c>
      <c r="D397" s="328" t="str">
        <f t="shared" ca="1" si="29"/>
        <v/>
      </c>
      <c r="E397" s="328" t="str">
        <f t="shared" ca="1" si="30"/>
        <v/>
      </c>
      <c r="G397" s="304"/>
    </row>
    <row r="398" spans="1:7" ht="15.75" x14ac:dyDescent="0.25">
      <c r="A398" s="326" t="str">
        <f t="shared" ca="1" si="26"/>
        <v/>
      </c>
      <c r="B398" s="327" t="str">
        <f t="shared" ca="1" si="27"/>
        <v/>
      </c>
      <c r="C398" s="328" t="str">
        <f t="shared" ca="1" si="28"/>
        <v/>
      </c>
      <c r="D398" s="328" t="str">
        <f t="shared" ca="1" si="29"/>
        <v/>
      </c>
      <c r="E398" s="328" t="str">
        <f t="shared" ca="1" si="30"/>
        <v/>
      </c>
      <c r="G398" s="304"/>
    </row>
    <row r="399" spans="1:7" ht="15.75" x14ac:dyDescent="0.25">
      <c r="A399" s="326" t="str">
        <f t="shared" ca="1" si="26"/>
        <v/>
      </c>
      <c r="B399" s="327" t="str">
        <f t="shared" ca="1" si="27"/>
        <v/>
      </c>
      <c r="C399" s="328" t="str">
        <f t="shared" ca="1" si="28"/>
        <v/>
      </c>
      <c r="D399" s="328" t="str">
        <f t="shared" ca="1" si="29"/>
        <v/>
      </c>
      <c r="E399" s="328" t="str">
        <f t="shared" ca="1" si="30"/>
        <v/>
      </c>
      <c r="G399" s="304"/>
    </row>
    <row r="400" spans="1:7" ht="15.75" x14ac:dyDescent="0.25">
      <c r="A400" s="326" t="str">
        <f t="shared" ca="1" si="26"/>
        <v/>
      </c>
      <c r="B400" s="327" t="str">
        <f t="shared" ca="1" si="27"/>
        <v/>
      </c>
      <c r="C400" s="328" t="str">
        <f t="shared" ca="1" si="28"/>
        <v/>
      </c>
      <c r="D400" s="328" t="str">
        <f t="shared" ca="1" si="29"/>
        <v/>
      </c>
      <c r="E400" s="328" t="str">
        <f t="shared" ca="1" si="30"/>
        <v/>
      </c>
      <c r="G400" s="304"/>
    </row>
    <row r="401" spans="1:7" ht="15.75" x14ac:dyDescent="0.25">
      <c r="A401" s="326" t="str">
        <f t="shared" ca="1" si="26"/>
        <v/>
      </c>
      <c r="B401" s="327" t="str">
        <f t="shared" ca="1" si="27"/>
        <v/>
      </c>
      <c r="C401" s="328" t="str">
        <f t="shared" ca="1" si="28"/>
        <v/>
      </c>
      <c r="D401" s="328" t="str">
        <f t="shared" ca="1" si="29"/>
        <v/>
      </c>
      <c r="E401" s="328" t="str">
        <f t="shared" ca="1" si="30"/>
        <v/>
      </c>
      <c r="G401" s="304"/>
    </row>
    <row r="402" spans="1:7" ht="15.75" x14ac:dyDescent="0.25">
      <c r="A402" s="326" t="str">
        <f t="shared" ca="1" si="26"/>
        <v/>
      </c>
      <c r="B402" s="327" t="str">
        <f t="shared" ca="1" si="27"/>
        <v/>
      </c>
      <c r="C402" s="328" t="str">
        <f t="shared" ca="1" si="28"/>
        <v/>
      </c>
      <c r="D402" s="328" t="str">
        <f t="shared" ca="1" si="29"/>
        <v/>
      </c>
      <c r="E402" s="328" t="str">
        <f t="shared" ca="1" si="30"/>
        <v/>
      </c>
      <c r="G402" s="304"/>
    </row>
    <row r="403" spans="1:7" ht="15.75" x14ac:dyDescent="0.25">
      <c r="A403" s="326" t="str">
        <f t="shared" ca="1" si="26"/>
        <v/>
      </c>
      <c r="B403" s="327" t="str">
        <f t="shared" ca="1" si="27"/>
        <v/>
      </c>
      <c r="C403" s="328" t="str">
        <f t="shared" ca="1" si="28"/>
        <v/>
      </c>
      <c r="D403" s="328" t="str">
        <f t="shared" ca="1" si="29"/>
        <v/>
      </c>
      <c r="E403" s="328" t="str">
        <f t="shared" ca="1" si="30"/>
        <v/>
      </c>
      <c r="G403" s="304"/>
    </row>
    <row r="404" spans="1:7" ht="15.75" x14ac:dyDescent="0.25">
      <c r="A404" s="326" t="str">
        <f t="shared" ca="1" si="26"/>
        <v/>
      </c>
      <c r="B404" s="327" t="str">
        <f t="shared" ca="1" si="27"/>
        <v/>
      </c>
      <c r="C404" s="328" t="str">
        <f t="shared" ca="1" si="28"/>
        <v/>
      </c>
      <c r="D404" s="328" t="str">
        <f t="shared" ca="1" si="29"/>
        <v/>
      </c>
      <c r="E404" s="328" t="str">
        <f t="shared" ca="1" si="30"/>
        <v/>
      </c>
      <c r="G404" s="304"/>
    </row>
    <row r="405" spans="1:7" ht="15.75" x14ac:dyDescent="0.25">
      <c r="A405" s="326" t="str">
        <f t="shared" ca="1" si="26"/>
        <v/>
      </c>
      <c r="B405" s="327" t="str">
        <f t="shared" ca="1" si="27"/>
        <v/>
      </c>
      <c r="C405" s="328" t="str">
        <f t="shared" ca="1" si="28"/>
        <v/>
      </c>
      <c r="D405" s="328" t="str">
        <f t="shared" ca="1" si="29"/>
        <v/>
      </c>
      <c r="E405" s="328" t="str">
        <f t="shared" ca="1" si="30"/>
        <v/>
      </c>
      <c r="G405" s="304"/>
    </row>
    <row r="406" spans="1:7" ht="15.75" x14ac:dyDescent="0.25">
      <c r="A406" s="326" t="str">
        <f t="shared" ca="1" si="26"/>
        <v/>
      </c>
      <c r="B406" s="327" t="str">
        <f t="shared" ca="1" si="27"/>
        <v/>
      </c>
      <c r="C406" s="328" t="str">
        <f t="shared" ca="1" si="28"/>
        <v/>
      </c>
      <c r="D406" s="328" t="str">
        <f t="shared" ca="1" si="29"/>
        <v/>
      </c>
      <c r="E406" s="328" t="str">
        <f t="shared" ca="1" si="30"/>
        <v/>
      </c>
      <c r="G406" s="304"/>
    </row>
    <row r="407" spans="1:7" ht="15.75" x14ac:dyDescent="0.25">
      <c r="A407" s="326" t="str">
        <f t="shared" ca="1" si="26"/>
        <v/>
      </c>
      <c r="B407" s="327" t="str">
        <f t="shared" ca="1" si="27"/>
        <v/>
      </c>
      <c r="C407" s="328" t="str">
        <f t="shared" ca="1" si="28"/>
        <v/>
      </c>
      <c r="D407" s="328" t="str">
        <f t="shared" ca="1" si="29"/>
        <v/>
      </c>
      <c r="E407" s="328" t="str">
        <f t="shared" ca="1" si="30"/>
        <v/>
      </c>
      <c r="G407" s="304"/>
    </row>
    <row r="408" spans="1:7" ht="15.75" x14ac:dyDescent="0.25">
      <c r="A408" s="326" t="str">
        <f t="shared" ref="A408:A471" ca="1" si="31">IF(A407="","",IF(EDATE(A407,$B$8)&gt;EDATE(B$9,-$B$8),"",EDATE(A407,$B$8)))</f>
        <v/>
      </c>
      <c r="B408" s="327" t="str">
        <f t="shared" ca="1" si="27"/>
        <v/>
      </c>
      <c r="C408" s="328" t="str">
        <f t="shared" ca="1" si="28"/>
        <v/>
      </c>
      <c r="D408" s="328" t="str">
        <f t="shared" ca="1" si="29"/>
        <v/>
      </c>
      <c r="E408" s="328" t="str">
        <f t="shared" ca="1" si="30"/>
        <v/>
      </c>
      <c r="G408" s="304"/>
    </row>
    <row r="409" spans="1:7" ht="15.75" x14ac:dyDescent="0.25">
      <c r="A409" s="326" t="str">
        <f t="shared" ca="1" si="31"/>
        <v/>
      </c>
      <c r="B409" s="327" t="str">
        <f t="shared" ref="B409:B472" ca="1" si="32">IF(A409="","",IF(C409="",B408,B408+C409))</f>
        <v/>
      </c>
      <c r="C409" s="328" t="str">
        <f t="shared" ref="C409:C472" ca="1" si="33">IF(A409="","",IF(A409&lt;B$13,"",B$12))</f>
        <v/>
      </c>
      <c r="D409" s="328" t="str">
        <f t="shared" ref="D409:D472" ca="1" si="34">IF(A409="","",B408*B$4*(A409-A408)/360)</f>
        <v/>
      </c>
      <c r="E409" s="328" t="str">
        <f t="shared" ref="E409:E472" ca="1" si="35">IF(A409="","",IF(C409="",D409,D409+C409))</f>
        <v/>
      </c>
      <c r="G409" s="304"/>
    </row>
    <row r="410" spans="1:7" ht="15.75" x14ac:dyDescent="0.25">
      <c r="A410" s="326" t="str">
        <f t="shared" ca="1" si="31"/>
        <v/>
      </c>
      <c r="B410" s="327" t="str">
        <f t="shared" ca="1" si="32"/>
        <v/>
      </c>
      <c r="C410" s="328" t="str">
        <f t="shared" ca="1" si="33"/>
        <v/>
      </c>
      <c r="D410" s="328" t="str">
        <f t="shared" ca="1" si="34"/>
        <v/>
      </c>
      <c r="E410" s="328" t="str">
        <f t="shared" ca="1" si="35"/>
        <v/>
      </c>
      <c r="G410" s="304"/>
    </row>
    <row r="411" spans="1:7" ht="15.75" x14ac:dyDescent="0.25">
      <c r="A411" s="326" t="str">
        <f t="shared" ca="1" si="31"/>
        <v/>
      </c>
      <c r="B411" s="327" t="str">
        <f t="shared" ca="1" si="32"/>
        <v/>
      </c>
      <c r="C411" s="328" t="str">
        <f t="shared" ca="1" si="33"/>
        <v/>
      </c>
      <c r="D411" s="328" t="str">
        <f t="shared" ca="1" si="34"/>
        <v/>
      </c>
      <c r="E411" s="328" t="str">
        <f t="shared" ca="1" si="35"/>
        <v/>
      </c>
      <c r="G411" s="304"/>
    </row>
    <row r="412" spans="1:7" ht="15.75" x14ac:dyDescent="0.25">
      <c r="A412" s="326" t="str">
        <f t="shared" ca="1" si="31"/>
        <v/>
      </c>
      <c r="B412" s="327" t="str">
        <f t="shared" ca="1" si="32"/>
        <v/>
      </c>
      <c r="C412" s="328" t="str">
        <f t="shared" ca="1" si="33"/>
        <v/>
      </c>
      <c r="D412" s="328" t="str">
        <f t="shared" ca="1" si="34"/>
        <v/>
      </c>
      <c r="E412" s="328" t="str">
        <f t="shared" ca="1" si="35"/>
        <v/>
      </c>
      <c r="G412" s="304"/>
    </row>
    <row r="413" spans="1:7" ht="15.75" x14ac:dyDescent="0.25">
      <c r="A413" s="326" t="str">
        <f t="shared" ca="1" si="31"/>
        <v/>
      </c>
      <c r="B413" s="327" t="str">
        <f t="shared" ca="1" si="32"/>
        <v/>
      </c>
      <c r="C413" s="328" t="str">
        <f t="shared" ca="1" si="33"/>
        <v/>
      </c>
      <c r="D413" s="328" t="str">
        <f t="shared" ca="1" si="34"/>
        <v/>
      </c>
      <c r="E413" s="328" t="str">
        <f t="shared" ca="1" si="35"/>
        <v/>
      </c>
      <c r="G413" s="304"/>
    </row>
    <row r="414" spans="1:7" ht="15.75" x14ac:dyDescent="0.25">
      <c r="A414" s="326" t="str">
        <f t="shared" ca="1" si="31"/>
        <v/>
      </c>
      <c r="B414" s="327" t="str">
        <f t="shared" ca="1" si="32"/>
        <v/>
      </c>
      <c r="C414" s="328" t="str">
        <f t="shared" ca="1" si="33"/>
        <v/>
      </c>
      <c r="D414" s="328" t="str">
        <f t="shared" ca="1" si="34"/>
        <v/>
      </c>
      <c r="E414" s="328" t="str">
        <f t="shared" ca="1" si="35"/>
        <v/>
      </c>
      <c r="G414" s="304"/>
    </row>
    <row r="415" spans="1:7" ht="15.75" x14ac:dyDescent="0.25">
      <c r="A415" s="326" t="str">
        <f t="shared" ca="1" si="31"/>
        <v/>
      </c>
      <c r="B415" s="327" t="str">
        <f t="shared" ca="1" si="32"/>
        <v/>
      </c>
      <c r="C415" s="328" t="str">
        <f t="shared" ca="1" si="33"/>
        <v/>
      </c>
      <c r="D415" s="328" t="str">
        <f t="shared" ca="1" si="34"/>
        <v/>
      </c>
      <c r="E415" s="328" t="str">
        <f t="shared" ca="1" si="35"/>
        <v/>
      </c>
      <c r="G415" s="304"/>
    </row>
    <row r="416" spans="1:7" ht="15.75" x14ac:dyDescent="0.25">
      <c r="A416" s="326" t="str">
        <f t="shared" ca="1" si="31"/>
        <v/>
      </c>
      <c r="B416" s="327" t="str">
        <f t="shared" ca="1" si="32"/>
        <v/>
      </c>
      <c r="C416" s="328" t="str">
        <f t="shared" ca="1" si="33"/>
        <v/>
      </c>
      <c r="D416" s="328" t="str">
        <f t="shared" ca="1" si="34"/>
        <v/>
      </c>
      <c r="E416" s="328" t="str">
        <f t="shared" ca="1" si="35"/>
        <v/>
      </c>
      <c r="G416" s="304"/>
    </row>
    <row r="417" spans="1:7" ht="15.75" x14ac:dyDescent="0.25">
      <c r="A417" s="326" t="str">
        <f t="shared" ca="1" si="31"/>
        <v/>
      </c>
      <c r="B417" s="327" t="str">
        <f t="shared" ca="1" si="32"/>
        <v/>
      </c>
      <c r="C417" s="328" t="str">
        <f t="shared" ca="1" si="33"/>
        <v/>
      </c>
      <c r="D417" s="328" t="str">
        <f t="shared" ca="1" si="34"/>
        <v/>
      </c>
      <c r="E417" s="328" t="str">
        <f t="shared" ca="1" si="35"/>
        <v/>
      </c>
      <c r="G417" s="304"/>
    </row>
    <row r="418" spans="1:7" ht="15.75" x14ac:dyDescent="0.25">
      <c r="A418" s="326" t="str">
        <f t="shared" ca="1" si="31"/>
        <v/>
      </c>
      <c r="B418" s="327" t="str">
        <f t="shared" ca="1" si="32"/>
        <v/>
      </c>
      <c r="C418" s="328" t="str">
        <f t="shared" ca="1" si="33"/>
        <v/>
      </c>
      <c r="D418" s="328" t="str">
        <f t="shared" ca="1" si="34"/>
        <v/>
      </c>
      <c r="E418" s="328" t="str">
        <f t="shared" ca="1" si="35"/>
        <v/>
      </c>
      <c r="G418" s="304"/>
    </row>
    <row r="419" spans="1:7" ht="15.75" x14ac:dyDescent="0.25">
      <c r="A419" s="326" t="str">
        <f t="shared" ca="1" si="31"/>
        <v/>
      </c>
      <c r="B419" s="327" t="str">
        <f t="shared" ca="1" si="32"/>
        <v/>
      </c>
      <c r="C419" s="328" t="str">
        <f t="shared" ca="1" si="33"/>
        <v/>
      </c>
      <c r="D419" s="328" t="str">
        <f t="shared" ca="1" si="34"/>
        <v/>
      </c>
      <c r="E419" s="328" t="str">
        <f t="shared" ca="1" si="35"/>
        <v/>
      </c>
      <c r="G419" s="304"/>
    </row>
    <row r="420" spans="1:7" ht="15.75" x14ac:dyDescent="0.25">
      <c r="A420" s="326" t="str">
        <f t="shared" ca="1" si="31"/>
        <v/>
      </c>
      <c r="B420" s="327" t="str">
        <f t="shared" ca="1" si="32"/>
        <v/>
      </c>
      <c r="C420" s="328" t="str">
        <f t="shared" ca="1" si="33"/>
        <v/>
      </c>
      <c r="D420" s="328" t="str">
        <f t="shared" ca="1" si="34"/>
        <v/>
      </c>
      <c r="E420" s="328" t="str">
        <f t="shared" ca="1" si="35"/>
        <v/>
      </c>
      <c r="G420" s="304"/>
    </row>
    <row r="421" spans="1:7" ht="15.75" x14ac:dyDescent="0.25">
      <c r="A421" s="326" t="str">
        <f t="shared" ca="1" si="31"/>
        <v/>
      </c>
      <c r="B421" s="327" t="str">
        <f t="shared" ca="1" si="32"/>
        <v/>
      </c>
      <c r="C421" s="328" t="str">
        <f t="shared" ca="1" si="33"/>
        <v/>
      </c>
      <c r="D421" s="328" t="str">
        <f t="shared" ca="1" si="34"/>
        <v/>
      </c>
      <c r="E421" s="328" t="str">
        <f t="shared" ca="1" si="35"/>
        <v/>
      </c>
      <c r="G421" s="304"/>
    </row>
    <row r="422" spans="1:7" ht="15.75" x14ac:dyDescent="0.25">
      <c r="A422" s="326" t="str">
        <f t="shared" ca="1" si="31"/>
        <v/>
      </c>
      <c r="B422" s="327" t="str">
        <f t="shared" ca="1" si="32"/>
        <v/>
      </c>
      <c r="C422" s="328" t="str">
        <f t="shared" ca="1" si="33"/>
        <v/>
      </c>
      <c r="D422" s="328" t="str">
        <f t="shared" ca="1" si="34"/>
        <v/>
      </c>
      <c r="E422" s="328" t="str">
        <f t="shared" ca="1" si="35"/>
        <v/>
      </c>
      <c r="G422" s="304"/>
    </row>
    <row r="423" spans="1:7" ht="15.75" x14ac:dyDescent="0.25">
      <c r="A423" s="326" t="str">
        <f t="shared" ca="1" si="31"/>
        <v/>
      </c>
      <c r="B423" s="327" t="str">
        <f t="shared" ca="1" si="32"/>
        <v/>
      </c>
      <c r="C423" s="328" t="str">
        <f t="shared" ca="1" si="33"/>
        <v/>
      </c>
      <c r="D423" s="328" t="str">
        <f t="shared" ca="1" si="34"/>
        <v/>
      </c>
      <c r="E423" s="328" t="str">
        <f t="shared" ca="1" si="35"/>
        <v/>
      </c>
      <c r="G423" s="304"/>
    </row>
    <row r="424" spans="1:7" ht="15.75" x14ac:dyDescent="0.25">
      <c r="A424" s="326" t="str">
        <f t="shared" ca="1" si="31"/>
        <v/>
      </c>
      <c r="B424" s="327" t="str">
        <f t="shared" ca="1" si="32"/>
        <v/>
      </c>
      <c r="C424" s="328" t="str">
        <f t="shared" ca="1" si="33"/>
        <v/>
      </c>
      <c r="D424" s="328" t="str">
        <f t="shared" ca="1" si="34"/>
        <v/>
      </c>
      <c r="E424" s="328" t="str">
        <f t="shared" ca="1" si="35"/>
        <v/>
      </c>
      <c r="G424" s="304"/>
    </row>
    <row r="425" spans="1:7" ht="15.75" x14ac:dyDescent="0.25">
      <c r="A425" s="326" t="str">
        <f t="shared" ca="1" si="31"/>
        <v/>
      </c>
      <c r="B425" s="327" t="str">
        <f t="shared" ca="1" si="32"/>
        <v/>
      </c>
      <c r="C425" s="328" t="str">
        <f t="shared" ca="1" si="33"/>
        <v/>
      </c>
      <c r="D425" s="328" t="str">
        <f t="shared" ca="1" si="34"/>
        <v/>
      </c>
      <c r="E425" s="328" t="str">
        <f t="shared" ca="1" si="35"/>
        <v/>
      </c>
      <c r="G425" s="304"/>
    </row>
    <row r="426" spans="1:7" ht="15.75" x14ac:dyDescent="0.25">
      <c r="A426" s="326" t="str">
        <f t="shared" ca="1" si="31"/>
        <v/>
      </c>
      <c r="B426" s="327" t="str">
        <f t="shared" ca="1" si="32"/>
        <v/>
      </c>
      <c r="C426" s="328" t="str">
        <f t="shared" ca="1" si="33"/>
        <v/>
      </c>
      <c r="D426" s="328" t="str">
        <f t="shared" ca="1" si="34"/>
        <v/>
      </c>
      <c r="E426" s="328" t="str">
        <f t="shared" ca="1" si="35"/>
        <v/>
      </c>
      <c r="G426" s="304"/>
    </row>
    <row r="427" spans="1:7" ht="15.75" x14ac:dyDescent="0.25">
      <c r="A427" s="326" t="str">
        <f t="shared" ca="1" si="31"/>
        <v/>
      </c>
      <c r="B427" s="327" t="str">
        <f t="shared" ca="1" si="32"/>
        <v/>
      </c>
      <c r="C427" s="328" t="str">
        <f t="shared" ca="1" si="33"/>
        <v/>
      </c>
      <c r="D427" s="328" t="str">
        <f t="shared" ca="1" si="34"/>
        <v/>
      </c>
      <c r="E427" s="328" t="str">
        <f t="shared" ca="1" si="35"/>
        <v/>
      </c>
      <c r="G427" s="304"/>
    </row>
    <row r="428" spans="1:7" ht="15.75" x14ac:dyDescent="0.25">
      <c r="A428" s="326" t="str">
        <f t="shared" ca="1" si="31"/>
        <v/>
      </c>
      <c r="B428" s="327" t="str">
        <f t="shared" ca="1" si="32"/>
        <v/>
      </c>
      <c r="C428" s="328" t="str">
        <f t="shared" ca="1" si="33"/>
        <v/>
      </c>
      <c r="D428" s="328" t="str">
        <f t="shared" ca="1" si="34"/>
        <v/>
      </c>
      <c r="E428" s="328" t="str">
        <f t="shared" ca="1" si="35"/>
        <v/>
      </c>
      <c r="G428" s="304"/>
    </row>
    <row r="429" spans="1:7" ht="15.75" x14ac:dyDescent="0.25">
      <c r="A429" s="326" t="str">
        <f t="shared" ca="1" si="31"/>
        <v/>
      </c>
      <c r="B429" s="327" t="str">
        <f t="shared" ca="1" si="32"/>
        <v/>
      </c>
      <c r="C429" s="328" t="str">
        <f t="shared" ca="1" si="33"/>
        <v/>
      </c>
      <c r="D429" s="328" t="str">
        <f t="shared" ca="1" si="34"/>
        <v/>
      </c>
      <c r="E429" s="328" t="str">
        <f t="shared" ca="1" si="35"/>
        <v/>
      </c>
      <c r="G429" s="304"/>
    </row>
    <row r="430" spans="1:7" ht="15.75" x14ac:dyDescent="0.25">
      <c r="A430" s="326" t="str">
        <f t="shared" ca="1" si="31"/>
        <v/>
      </c>
      <c r="B430" s="327" t="str">
        <f t="shared" ca="1" si="32"/>
        <v/>
      </c>
      <c r="C430" s="328" t="str">
        <f t="shared" ca="1" si="33"/>
        <v/>
      </c>
      <c r="D430" s="328" t="str">
        <f t="shared" ca="1" si="34"/>
        <v/>
      </c>
      <c r="E430" s="328" t="str">
        <f t="shared" ca="1" si="35"/>
        <v/>
      </c>
      <c r="G430" s="304"/>
    </row>
    <row r="431" spans="1:7" ht="15.75" x14ac:dyDescent="0.25">
      <c r="A431" s="326" t="str">
        <f t="shared" ca="1" si="31"/>
        <v/>
      </c>
      <c r="B431" s="327" t="str">
        <f t="shared" ca="1" si="32"/>
        <v/>
      </c>
      <c r="C431" s="328" t="str">
        <f t="shared" ca="1" si="33"/>
        <v/>
      </c>
      <c r="D431" s="328" t="str">
        <f t="shared" ca="1" si="34"/>
        <v/>
      </c>
      <c r="E431" s="328" t="str">
        <f t="shared" ca="1" si="35"/>
        <v/>
      </c>
      <c r="G431" s="304"/>
    </row>
    <row r="432" spans="1:7" ht="15.75" x14ac:dyDescent="0.25">
      <c r="A432" s="326" t="str">
        <f t="shared" ca="1" si="31"/>
        <v/>
      </c>
      <c r="B432" s="327" t="str">
        <f t="shared" ca="1" si="32"/>
        <v/>
      </c>
      <c r="C432" s="328" t="str">
        <f t="shared" ca="1" si="33"/>
        <v/>
      </c>
      <c r="D432" s="328" t="str">
        <f t="shared" ca="1" si="34"/>
        <v/>
      </c>
      <c r="E432" s="328" t="str">
        <f t="shared" ca="1" si="35"/>
        <v/>
      </c>
      <c r="G432" s="304"/>
    </row>
    <row r="433" spans="1:7" ht="15.75" x14ac:dyDescent="0.25">
      <c r="A433" s="326" t="str">
        <f t="shared" ca="1" si="31"/>
        <v/>
      </c>
      <c r="B433" s="327" t="str">
        <f t="shared" ca="1" si="32"/>
        <v/>
      </c>
      <c r="C433" s="328" t="str">
        <f t="shared" ca="1" si="33"/>
        <v/>
      </c>
      <c r="D433" s="328" t="str">
        <f t="shared" ca="1" si="34"/>
        <v/>
      </c>
      <c r="E433" s="328" t="str">
        <f t="shared" ca="1" si="35"/>
        <v/>
      </c>
      <c r="G433" s="304"/>
    </row>
    <row r="434" spans="1:7" ht="15.75" x14ac:dyDescent="0.25">
      <c r="A434" s="326" t="str">
        <f t="shared" ca="1" si="31"/>
        <v/>
      </c>
      <c r="B434" s="327" t="str">
        <f t="shared" ca="1" si="32"/>
        <v/>
      </c>
      <c r="C434" s="328" t="str">
        <f t="shared" ca="1" si="33"/>
        <v/>
      </c>
      <c r="D434" s="328" t="str">
        <f t="shared" ca="1" si="34"/>
        <v/>
      </c>
      <c r="E434" s="328" t="str">
        <f t="shared" ca="1" si="35"/>
        <v/>
      </c>
      <c r="G434" s="304"/>
    </row>
    <row r="435" spans="1:7" ht="15.75" x14ac:dyDescent="0.25">
      <c r="A435" s="326" t="str">
        <f t="shared" ca="1" si="31"/>
        <v/>
      </c>
      <c r="B435" s="327" t="str">
        <f t="shared" ca="1" si="32"/>
        <v/>
      </c>
      <c r="C435" s="328" t="str">
        <f t="shared" ca="1" si="33"/>
        <v/>
      </c>
      <c r="D435" s="328" t="str">
        <f t="shared" ca="1" si="34"/>
        <v/>
      </c>
      <c r="E435" s="328" t="str">
        <f t="shared" ca="1" si="35"/>
        <v/>
      </c>
      <c r="G435" s="304"/>
    </row>
    <row r="436" spans="1:7" ht="15.75" x14ac:dyDescent="0.25">
      <c r="A436" s="326" t="str">
        <f t="shared" ca="1" si="31"/>
        <v/>
      </c>
      <c r="B436" s="327" t="str">
        <f t="shared" ca="1" si="32"/>
        <v/>
      </c>
      <c r="C436" s="328" t="str">
        <f t="shared" ca="1" si="33"/>
        <v/>
      </c>
      <c r="D436" s="328" t="str">
        <f t="shared" ca="1" si="34"/>
        <v/>
      </c>
      <c r="E436" s="328" t="str">
        <f t="shared" ca="1" si="35"/>
        <v/>
      </c>
      <c r="G436" s="304"/>
    </row>
    <row r="437" spans="1:7" ht="15.75" x14ac:dyDescent="0.25">
      <c r="A437" s="326" t="str">
        <f t="shared" ca="1" si="31"/>
        <v/>
      </c>
      <c r="B437" s="327" t="str">
        <f t="shared" ca="1" si="32"/>
        <v/>
      </c>
      <c r="C437" s="328" t="str">
        <f t="shared" ca="1" si="33"/>
        <v/>
      </c>
      <c r="D437" s="328" t="str">
        <f t="shared" ca="1" si="34"/>
        <v/>
      </c>
      <c r="E437" s="328" t="str">
        <f t="shared" ca="1" si="35"/>
        <v/>
      </c>
      <c r="G437" s="304"/>
    </row>
    <row r="438" spans="1:7" ht="15.75" x14ac:dyDescent="0.25">
      <c r="A438" s="326" t="str">
        <f t="shared" ca="1" si="31"/>
        <v/>
      </c>
      <c r="B438" s="327" t="str">
        <f t="shared" ca="1" si="32"/>
        <v/>
      </c>
      <c r="C438" s="328" t="str">
        <f t="shared" ca="1" si="33"/>
        <v/>
      </c>
      <c r="D438" s="328" t="str">
        <f t="shared" ca="1" si="34"/>
        <v/>
      </c>
      <c r="E438" s="328" t="str">
        <f t="shared" ca="1" si="35"/>
        <v/>
      </c>
      <c r="G438" s="304"/>
    </row>
    <row r="439" spans="1:7" ht="15.75" x14ac:dyDescent="0.25">
      <c r="A439" s="326" t="str">
        <f t="shared" ca="1" si="31"/>
        <v/>
      </c>
      <c r="B439" s="327" t="str">
        <f t="shared" ca="1" si="32"/>
        <v/>
      </c>
      <c r="C439" s="328" t="str">
        <f t="shared" ca="1" si="33"/>
        <v/>
      </c>
      <c r="D439" s="328" t="str">
        <f t="shared" ca="1" si="34"/>
        <v/>
      </c>
      <c r="E439" s="328" t="str">
        <f t="shared" ca="1" si="35"/>
        <v/>
      </c>
      <c r="G439" s="304"/>
    </row>
    <row r="440" spans="1:7" ht="15.75" x14ac:dyDescent="0.25">
      <c r="A440" s="326" t="str">
        <f t="shared" ca="1" si="31"/>
        <v/>
      </c>
      <c r="B440" s="327" t="str">
        <f t="shared" ca="1" si="32"/>
        <v/>
      </c>
      <c r="C440" s="328" t="str">
        <f t="shared" ca="1" si="33"/>
        <v/>
      </c>
      <c r="D440" s="328" t="str">
        <f t="shared" ca="1" si="34"/>
        <v/>
      </c>
      <c r="E440" s="328" t="str">
        <f t="shared" ca="1" si="35"/>
        <v/>
      </c>
      <c r="G440" s="304"/>
    </row>
    <row r="441" spans="1:7" ht="15.75" x14ac:dyDescent="0.25">
      <c r="A441" s="326" t="str">
        <f t="shared" ca="1" si="31"/>
        <v/>
      </c>
      <c r="B441" s="327" t="str">
        <f t="shared" ca="1" si="32"/>
        <v/>
      </c>
      <c r="C441" s="328" t="str">
        <f t="shared" ca="1" si="33"/>
        <v/>
      </c>
      <c r="D441" s="328" t="str">
        <f t="shared" ca="1" si="34"/>
        <v/>
      </c>
      <c r="E441" s="328" t="str">
        <f t="shared" ca="1" si="35"/>
        <v/>
      </c>
      <c r="G441" s="304"/>
    </row>
    <row r="442" spans="1:7" ht="15.75" x14ac:dyDescent="0.25">
      <c r="A442" s="326" t="str">
        <f t="shared" ca="1" si="31"/>
        <v/>
      </c>
      <c r="B442" s="327" t="str">
        <f t="shared" ca="1" si="32"/>
        <v/>
      </c>
      <c r="C442" s="328" t="str">
        <f t="shared" ca="1" si="33"/>
        <v/>
      </c>
      <c r="D442" s="328" t="str">
        <f t="shared" ca="1" si="34"/>
        <v/>
      </c>
      <c r="E442" s="328" t="str">
        <f t="shared" ca="1" si="35"/>
        <v/>
      </c>
      <c r="G442" s="304"/>
    </row>
    <row r="443" spans="1:7" ht="15.75" x14ac:dyDescent="0.25">
      <c r="A443" s="326" t="str">
        <f t="shared" ca="1" si="31"/>
        <v/>
      </c>
      <c r="B443" s="327" t="str">
        <f t="shared" ca="1" si="32"/>
        <v/>
      </c>
      <c r="C443" s="328" t="str">
        <f t="shared" ca="1" si="33"/>
        <v/>
      </c>
      <c r="D443" s="328" t="str">
        <f t="shared" ca="1" si="34"/>
        <v/>
      </c>
      <c r="E443" s="328" t="str">
        <f t="shared" ca="1" si="35"/>
        <v/>
      </c>
      <c r="G443" s="304"/>
    </row>
    <row r="444" spans="1:7" ht="15.75" x14ac:dyDescent="0.25">
      <c r="A444" s="326" t="str">
        <f t="shared" ca="1" si="31"/>
        <v/>
      </c>
      <c r="B444" s="327" t="str">
        <f t="shared" ca="1" si="32"/>
        <v/>
      </c>
      <c r="C444" s="328" t="str">
        <f t="shared" ca="1" si="33"/>
        <v/>
      </c>
      <c r="D444" s="328" t="str">
        <f t="shared" ca="1" si="34"/>
        <v/>
      </c>
      <c r="E444" s="328" t="str">
        <f t="shared" ca="1" si="35"/>
        <v/>
      </c>
      <c r="G444" s="304"/>
    </row>
    <row r="445" spans="1:7" ht="15.75" x14ac:dyDescent="0.25">
      <c r="A445" s="326" t="str">
        <f t="shared" ca="1" si="31"/>
        <v/>
      </c>
      <c r="B445" s="327" t="str">
        <f t="shared" ca="1" si="32"/>
        <v/>
      </c>
      <c r="C445" s="328" t="str">
        <f t="shared" ca="1" si="33"/>
        <v/>
      </c>
      <c r="D445" s="328" t="str">
        <f t="shared" ca="1" si="34"/>
        <v/>
      </c>
      <c r="E445" s="328" t="str">
        <f t="shared" ca="1" si="35"/>
        <v/>
      </c>
      <c r="G445" s="304"/>
    </row>
    <row r="446" spans="1:7" ht="15.75" x14ac:dyDescent="0.25">
      <c r="A446" s="326" t="str">
        <f t="shared" ca="1" si="31"/>
        <v/>
      </c>
      <c r="B446" s="327" t="str">
        <f t="shared" ca="1" si="32"/>
        <v/>
      </c>
      <c r="C446" s="328" t="str">
        <f t="shared" ca="1" si="33"/>
        <v/>
      </c>
      <c r="D446" s="328" t="str">
        <f t="shared" ca="1" si="34"/>
        <v/>
      </c>
      <c r="E446" s="328" t="str">
        <f t="shared" ca="1" si="35"/>
        <v/>
      </c>
      <c r="G446" s="304"/>
    </row>
    <row r="447" spans="1:7" ht="15.75" x14ac:dyDescent="0.25">
      <c r="A447" s="326" t="str">
        <f t="shared" ca="1" si="31"/>
        <v/>
      </c>
      <c r="B447" s="327" t="str">
        <f t="shared" ca="1" si="32"/>
        <v/>
      </c>
      <c r="C447" s="328" t="str">
        <f t="shared" ca="1" si="33"/>
        <v/>
      </c>
      <c r="D447" s="328" t="str">
        <f t="shared" ca="1" si="34"/>
        <v/>
      </c>
      <c r="E447" s="328" t="str">
        <f t="shared" ca="1" si="35"/>
        <v/>
      </c>
      <c r="G447" s="304"/>
    </row>
    <row r="448" spans="1:7" ht="15.75" x14ac:dyDescent="0.25">
      <c r="A448" s="326" t="str">
        <f t="shared" ca="1" si="31"/>
        <v/>
      </c>
      <c r="B448" s="327" t="str">
        <f t="shared" ca="1" si="32"/>
        <v/>
      </c>
      <c r="C448" s="328" t="str">
        <f t="shared" ca="1" si="33"/>
        <v/>
      </c>
      <c r="D448" s="328" t="str">
        <f t="shared" ca="1" si="34"/>
        <v/>
      </c>
      <c r="E448" s="328" t="str">
        <f t="shared" ca="1" si="35"/>
        <v/>
      </c>
      <c r="G448" s="304"/>
    </row>
    <row r="449" spans="1:7" ht="15.75" x14ac:dyDescent="0.25">
      <c r="A449" s="326" t="str">
        <f t="shared" ca="1" si="31"/>
        <v/>
      </c>
      <c r="B449" s="327" t="str">
        <f t="shared" ca="1" si="32"/>
        <v/>
      </c>
      <c r="C449" s="328" t="str">
        <f t="shared" ca="1" si="33"/>
        <v/>
      </c>
      <c r="D449" s="328" t="str">
        <f t="shared" ca="1" si="34"/>
        <v/>
      </c>
      <c r="E449" s="328" t="str">
        <f t="shared" ca="1" si="35"/>
        <v/>
      </c>
      <c r="G449" s="304"/>
    </row>
    <row r="450" spans="1:7" ht="15.75" x14ac:dyDescent="0.25">
      <c r="A450" s="326" t="str">
        <f t="shared" ca="1" si="31"/>
        <v/>
      </c>
      <c r="B450" s="327" t="str">
        <f t="shared" ca="1" si="32"/>
        <v/>
      </c>
      <c r="C450" s="328" t="str">
        <f t="shared" ca="1" si="33"/>
        <v/>
      </c>
      <c r="D450" s="328" t="str">
        <f t="shared" ca="1" si="34"/>
        <v/>
      </c>
      <c r="E450" s="328" t="str">
        <f t="shared" ca="1" si="35"/>
        <v/>
      </c>
      <c r="G450" s="304"/>
    </row>
    <row r="451" spans="1:7" ht="15.75" x14ac:dyDescent="0.25">
      <c r="A451" s="326" t="str">
        <f t="shared" ca="1" si="31"/>
        <v/>
      </c>
      <c r="B451" s="327" t="str">
        <f t="shared" ca="1" si="32"/>
        <v/>
      </c>
      <c r="C451" s="328" t="str">
        <f t="shared" ca="1" si="33"/>
        <v/>
      </c>
      <c r="D451" s="328" t="str">
        <f t="shared" ca="1" si="34"/>
        <v/>
      </c>
      <c r="E451" s="328" t="str">
        <f t="shared" ca="1" si="35"/>
        <v/>
      </c>
      <c r="G451" s="304"/>
    </row>
    <row r="452" spans="1:7" ht="15.75" x14ac:dyDescent="0.25">
      <c r="A452" s="326" t="str">
        <f t="shared" ca="1" si="31"/>
        <v/>
      </c>
      <c r="B452" s="327" t="str">
        <f t="shared" ca="1" si="32"/>
        <v/>
      </c>
      <c r="C452" s="328" t="str">
        <f t="shared" ca="1" si="33"/>
        <v/>
      </c>
      <c r="D452" s="328" t="str">
        <f t="shared" ca="1" si="34"/>
        <v/>
      </c>
      <c r="E452" s="328" t="str">
        <f t="shared" ca="1" si="35"/>
        <v/>
      </c>
    </row>
    <row r="453" spans="1:7" ht="15.75" x14ac:dyDescent="0.25">
      <c r="A453" s="326" t="str">
        <f t="shared" ca="1" si="31"/>
        <v/>
      </c>
      <c r="B453" s="327" t="str">
        <f t="shared" ca="1" si="32"/>
        <v/>
      </c>
      <c r="C453" s="328" t="str">
        <f t="shared" ca="1" si="33"/>
        <v/>
      </c>
      <c r="D453" s="328" t="str">
        <f t="shared" ca="1" si="34"/>
        <v/>
      </c>
      <c r="E453" s="328" t="str">
        <f t="shared" ca="1" si="35"/>
        <v/>
      </c>
    </row>
    <row r="454" spans="1:7" ht="15.75" x14ac:dyDescent="0.25">
      <c r="A454" s="326" t="str">
        <f t="shared" ca="1" si="31"/>
        <v/>
      </c>
      <c r="B454" s="327" t="str">
        <f t="shared" ca="1" si="32"/>
        <v/>
      </c>
      <c r="C454" s="328" t="str">
        <f t="shared" ca="1" si="33"/>
        <v/>
      </c>
      <c r="D454" s="328" t="str">
        <f t="shared" ca="1" si="34"/>
        <v/>
      </c>
      <c r="E454" s="328" t="str">
        <f t="shared" ca="1" si="35"/>
        <v/>
      </c>
    </row>
    <row r="455" spans="1:7" ht="15.75" x14ac:dyDescent="0.25">
      <c r="A455" s="326" t="str">
        <f t="shared" ca="1" si="31"/>
        <v/>
      </c>
      <c r="B455" s="327" t="str">
        <f t="shared" ca="1" si="32"/>
        <v/>
      </c>
      <c r="C455" s="328" t="str">
        <f t="shared" ca="1" si="33"/>
        <v/>
      </c>
      <c r="D455" s="328" t="str">
        <f t="shared" ca="1" si="34"/>
        <v/>
      </c>
      <c r="E455" s="328" t="str">
        <f t="shared" ca="1" si="35"/>
        <v/>
      </c>
    </row>
    <row r="456" spans="1:7" ht="15.75" x14ac:dyDescent="0.25">
      <c r="A456" s="326" t="str">
        <f t="shared" ca="1" si="31"/>
        <v/>
      </c>
      <c r="B456" s="327" t="str">
        <f t="shared" ca="1" si="32"/>
        <v/>
      </c>
      <c r="C456" s="328" t="str">
        <f t="shared" ca="1" si="33"/>
        <v/>
      </c>
      <c r="D456" s="328" t="str">
        <f t="shared" ca="1" si="34"/>
        <v/>
      </c>
      <c r="E456" s="328" t="str">
        <f t="shared" ca="1" si="35"/>
        <v/>
      </c>
    </row>
    <row r="457" spans="1:7" ht="15.75" x14ac:dyDescent="0.25">
      <c r="A457" s="326" t="str">
        <f t="shared" ca="1" si="31"/>
        <v/>
      </c>
      <c r="B457" s="327" t="str">
        <f t="shared" ca="1" si="32"/>
        <v/>
      </c>
      <c r="C457" s="328" t="str">
        <f t="shared" ca="1" si="33"/>
        <v/>
      </c>
      <c r="D457" s="328" t="str">
        <f t="shared" ca="1" si="34"/>
        <v/>
      </c>
      <c r="E457" s="328" t="str">
        <f t="shared" ca="1" si="35"/>
        <v/>
      </c>
    </row>
    <row r="458" spans="1:7" ht="15.75" x14ac:dyDescent="0.25">
      <c r="A458" s="326" t="str">
        <f t="shared" ca="1" si="31"/>
        <v/>
      </c>
      <c r="B458" s="327" t="str">
        <f t="shared" ca="1" si="32"/>
        <v/>
      </c>
      <c r="C458" s="328" t="str">
        <f t="shared" ca="1" si="33"/>
        <v/>
      </c>
      <c r="D458" s="328" t="str">
        <f t="shared" ca="1" si="34"/>
        <v/>
      </c>
      <c r="E458" s="328" t="str">
        <f t="shared" ca="1" si="35"/>
        <v/>
      </c>
    </row>
    <row r="459" spans="1:7" ht="15.75" x14ac:dyDescent="0.25">
      <c r="A459" s="326" t="str">
        <f t="shared" ca="1" si="31"/>
        <v/>
      </c>
      <c r="B459" s="327" t="str">
        <f t="shared" ca="1" si="32"/>
        <v/>
      </c>
      <c r="C459" s="328" t="str">
        <f t="shared" ca="1" si="33"/>
        <v/>
      </c>
      <c r="D459" s="328" t="str">
        <f t="shared" ca="1" si="34"/>
        <v/>
      </c>
      <c r="E459" s="328" t="str">
        <f t="shared" ca="1" si="35"/>
        <v/>
      </c>
    </row>
    <row r="460" spans="1:7" ht="15.75" x14ac:dyDescent="0.25">
      <c r="A460" s="326" t="str">
        <f t="shared" ca="1" si="31"/>
        <v/>
      </c>
      <c r="B460" s="327" t="str">
        <f t="shared" ca="1" si="32"/>
        <v/>
      </c>
      <c r="C460" s="328" t="str">
        <f t="shared" ca="1" si="33"/>
        <v/>
      </c>
      <c r="D460" s="328" t="str">
        <f t="shared" ca="1" si="34"/>
        <v/>
      </c>
      <c r="E460" s="328" t="str">
        <f t="shared" ca="1" si="35"/>
        <v/>
      </c>
    </row>
    <row r="461" spans="1:7" ht="15.75" x14ac:dyDescent="0.25">
      <c r="A461" s="326" t="str">
        <f t="shared" ca="1" si="31"/>
        <v/>
      </c>
      <c r="B461" s="327" t="str">
        <f t="shared" ca="1" si="32"/>
        <v/>
      </c>
      <c r="C461" s="328" t="str">
        <f t="shared" ca="1" si="33"/>
        <v/>
      </c>
      <c r="D461" s="328" t="str">
        <f t="shared" ca="1" si="34"/>
        <v/>
      </c>
      <c r="E461" s="328" t="str">
        <f t="shared" ca="1" si="35"/>
        <v/>
      </c>
    </row>
    <row r="462" spans="1:7" ht="15.75" x14ac:dyDescent="0.25">
      <c r="A462" s="326" t="str">
        <f t="shared" ca="1" si="31"/>
        <v/>
      </c>
      <c r="B462" s="327" t="str">
        <f t="shared" ca="1" si="32"/>
        <v/>
      </c>
      <c r="C462" s="328" t="str">
        <f t="shared" ca="1" si="33"/>
        <v/>
      </c>
      <c r="D462" s="328" t="str">
        <f t="shared" ca="1" si="34"/>
        <v/>
      </c>
      <c r="E462" s="328" t="str">
        <f t="shared" ca="1" si="35"/>
        <v/>
      </c>
    </row>
    <row r="463" spans="1:7" ht="15.75" x14ac:dyDescent="0.25">
      <c r="A463" s="326" t="str">
        <f t="shared" ca="1" si="31"/>
        <v/>
      </c>
      <c r="B463" s="327" t="str">
        <f t="shared" ca="1" si="32"/>
        <v/>
      </c>
      <c r="C463" s="328" t="str">
        <f t="shared" ca="1" si="33"/>
        <v/>
      </c>
      <c r="D463" s="328" t="str">
        <f t="shared" ca="1" si="34"/>
        <v/>
      </c>
      <c r="E463" s="328" t="str">
        <f t="shared" ca="1" si="35"/>
        <v/>
      </c>
    </row>
    <row r="464" spans="1:7" ht="15.75" x14ac:dyDescent="0.25">
      <c r="A464" s="326" t="str">
        <f t="shared" ca="1" si="31"/>
        <v/>
      </c>
      <c r="B464" s="327" t="str">
        <f t="shared" ca="1" si="32"/>
        <v/>
      </c>
      <c r="C464" s="328" t="str">
        <f t="shared" ca="1" si="33"/>
        <v/>
      </c>
      <c r="D464" s="328" t="str">
        <f t="shared" ca="1" si="34"/>
        <v/>
      </c>
      <c r="E464" s="328" t="str">
        <f t="shared" ca="1" si="35"/>
        <v/>
      </c>
    </row>
    <row r="465" spans="1:5" ht="15.75" x14ac:dyDescent="0.25">
      <c r="A465" s="326" t="str">
        <f t="shared" ca="1" si="31"/>
        <v/>
      </c>
      <c r="B465" s="327" t="str">
        <f t="shared" ca="1" si="32"/>
        <v/>
      </c>
      <c r="C465" s="328" t="str">
        <f t="shared" ca="1" si="33"/>
        <v/>
      </c>
      <c r="D465" s="328" t="str">
        <f t="shared" ca="1" si="34"/>
        <v/>
      </c>
      <c r="E465" s="328" t="str">
        <f t="shared" ca="1" si="35"/>
        <v/>
      </c>
    </row>
    <row r="466" spans="1:5" ht="15.75" x14ac:dyDescent="0.25">
      <c r="A466" s="326" t="str">
        <f t="shared" ca="1" si="31"/>
        <v/>
      </c>
      <c r="B466" s="327" t="str">
        <f t="shared" ca="1" si="32"/>
        <v/>
      </c>
      <c r="C466" s="328" t="str">
        <f t="shared" ca="1" si="33"/>
        <v/>
      </c>
      <c r="D466" s="328" t="str">
        <f t="shared" ca="1" si="34"/>
        <v/>
      </c>
      <c r="E466" s="328" t="str">
        <f t="shared" ca="1" si="35"/>
        <v/>
      </c>
    </row>
    <row r="467" spans="1:5" ht="15.75" x14ac:dyDescent="0.25">
      <c r="A467" s="326" t="str">
        <f t="shared" ca="1" si="31"/>
        <v/>
      </c>
      <c r="B467" s="327" t="str">
        <f t="shared" ca="1" si="32"/>
        <v/>
      </c>
      <c r="C467" s="328" t="str">
        <f t="shared" ca="1" si="33"/>
        <v/>
      </c>
      <c r="D467" s="328" t="str">
        <f t="shared" ca="1" si="34"/>
        <v/>
      </c>
      <c r="E467" s="328" t="str">
        <f t="shared" ca="1" si="35"/>
        <v/>
      </c>
    </row>
    <row r="468" spans="1:5" ht="15.75" x14ac:dyDescent="0.25">
      <c r="A468" s="326" t="str">
        <f t="shared" ca="1" si="31"/>
        <v/>
      </c>
      <c r="B468" s="327" t="str">
        <f t="shared" ca="1" si="32"/>
        <v/>
      </c>
      <c r="C468" s="328" t="str">
        <f t="shared" ca="1" si="33"/>
        <v/>
      </c>
      <c r="D468" s="328" t="str">
        <f t="shared" ca="1" si="34"/>
        <v/>
      </c>
      <c r="E468" s="328" t="str">
        <f t="shared" ca="1" si="35"/>
        <v/>
      </c>
    </row>
    <row r="469" spans="1:5" ht="15.75" x14ac:dyDescent="0.25">
      <c r="A469" s="326" t="str">
        <f t="shared" ca="1" si="31"/>
        <v/>
      </c>
      <c r="B469" s="327" t="str">
        <f t="shared" ca="1" si="32"/>
        <v/>
      </c>
      <c r="C469" s="328" t="str">
        <f t="shared" ca="1" si="33"/>
        <v/>
      </c>
      <c r="D469" s="328" t="str">
        <f t="shared" ca="1" si="34"/>
        <v/>
      </c>
      <c r="E469" s="328" t="str">
        <f t="shared" ca="1" si="35"/>
        <v/>
      </c>
    </row>
    <row r="470" spans="1:5" ht="15.75" x14ac:dyDescent="0.25">
      <c r="A470" s="326" t="str">
        <f t="shared" ca="1" si="31"/>
        <v/>
      </c>
      <c r="B470" s="327" t="str">
        <f t="shared" ca="1" si="32"/>
        <v/>
      </c>
      <c r="C470" s="328" t="str">
        <f t="shared" ca="1" si="33"/>
        <v/>
      </c>
      <c r="D470" s="328" t="str">
        <f t="shared" ca="1" si="34"/>
        <v/>
      </c>
      <c r="E470" s="328" t="str">
        <f t="shared" ca="1" si="35"/>
        <v/>
      </c>
    </row>
    <row r="471" spans="1:5" ht="15.75" x14ac:dyDescent="0.25">
      <c r="A471" s="326" t="str">
        <f t="shared" ca="1" si="31"/>
        <v/>
      </c>
      <c r="B471" s="327" t="str">
        <f t="shared" ca="1" si="32"/>
        <v/>
      </c>
      <c r="C471" s="328" t="str">
        <f t="shared" ca="1" si="33"/>
        <v/>
      </c>
      <c r="D471" s="328" t="str">
        <f t="shared" ca="1" si="34"/>
        <v/>
      </c>
      <c r="E471" s="328" t="str">
        <f t="shared" ca="1" si="35"/>
        <v/>
      </c>
    </row>
    <row r="472" spans="1:5" ht="15.75" x14ac:dyDescent="0.25">
      <c r="A472" s="326" t="str">
        <f t="shared" ref="A472:A535" ca="1" si="36">IF(A471="","",IF(EDATE(A471,$B$8)&gt;EDATE(B$9,-$B$8),"",EDATE(A471,$B$8)))</f>
        <v/>
      </c>
      <c r="B472" s="327" t="str">
        <f t="shared" ca="1" si="32"/>
        <v/>
      </c>
      <c r="C472" s="328" t="str">
        <f t="shared" ca="1" si="33"/>
        <v/>
      </c>
      <c r="D472" s="328" t="str">
        <f t="shared" ca="1" si="34"/>
        <v/>
      </c>
      <c r="E472" s="328" t="str">
        <f t="shared" ca="1" si="35"/>
        <v/>
      </c>
    </row>
    <row r="473" spans="1:5" ht="15.75" x14ac:dyDescent="0.25">
      <c r="A473" s="326" t="str">
        <f t="shared" ca="1" si="36"/>
        <v/>
      </c>
      <c r="B473" s="327" t="str">
        <f t="shared" ref="B473:B536" ca="1" si="37">IF(A473="","",IF(C473="",B472,B472+C473))</f>
        <v/>
      </c>
      <c r="C473" s="328" t="str">
        <f t="shared" ref="C473:C536" ca="1" si="38">IF(A473="","",IF(A473&lt;B$13,"",B$12))</f>
        <v/>
      </c>
      <c r="D473" s="328" t="str">
        <f t="shared" ref="D473:D536" ca="1" si="39">IF(A473="","",B472*B$4*(A473-A472)/360)</f>
        <v/>
      </c>
      <c r="E473" s="328" t="str">
        <f t="shared" ref="E473:E536" ca="1" si="40">IF(A473="","",IF(C473="",D473,D473+C473))</f>
        <v/>
      </c>
    </row>
    <row r="474" spans="1:5" ht="15.75" x14ac:dyDescent="0.25">
      <c r="A474" s="326" t="str">
        <f t="shared" ca="1" si="36"/>
        <v/>
      </c>
      <c r="B474" s="327" t="str">
        <f t="shared" ca="1" si="37"/>
        <v/>
      </c>
      <c r="C474" s="328" t="str">
        <f t="shared" ca="1" si="38"/>
        <v/>
      </c>
      <c r="D474" s="328" t="str">
        <f t="shared" ca="1" si="39"/>
        <v/>
      </c>
      <c r="E474" s="328" t="str">
        <f t="shared" ca="1" si="40"/>
        <v/>
      </c>
    </row>
    <row r="475" spans="1:5" ht="15.75" x14ac:dyDescent="0.25">
      <c r="A475" s="326" t="str">
        <f t="shared" ca="1" si="36"/>
        <v/>
      </c>
      <c r="B475" s="327" t="str">
        <f t="shared" ca="1" si="37"/>
        <v/>
      </c>
      <c r="C475" s="328" t="str">
        <f t="shared" ca="1" si="38"/>
        <v/>
      </c>
      <c r="D475" s="328" t="str">
        <f t="shared" ca="1" si="39"/>
        <v/>
      </c>
      <c r="E475" s="328" t="str">
        <f t="shared" ca="1" si="40"/>
        <v/>
      </c>
    </row>
    <row r="476" spans="1:5" ht="15.75" x14ac:dyDescent="0.25">
      <c r="A476" s="326" t="str">
        <f t="shared" ca="1" si="36"/>
        <v/>
      </c>
      <c r="B476" s="327" t="str">
        <f t="shared" ca="1" si="37"/>
        <v/>
      </c>
      <c r="C476" s="328" t="str">
        <f t="shared" ca="1" si="38"/>
        <v/>
      </c>
      <c r="D476" s="328" t="str">
        <f t="shared" ca="1" si="39"/>
        <v/>
      </c>
      <c r="E476" s="328" t="str">
        <f t="shared" ca="1" si="40"/>
        <v/>
      </c>
    </row>
    <row r="477" spans="1:5" ht="15.75" x14ac:dyDescent="0.25">
      <c r="A477" s="326" t="str">
        <f t="shared" ca="1" si="36"/>
        <v/>
      </c>
      <c r="B477" s="327" t="str">
        <f t="shared" ca="1" si="37"/>
        <v/>
      </c>
      <c r="C477" s="328" t="str">
        <f t="shared" ca="1" si="38"/>
        <v/>
      </c>
      <c r="D477" s="328" t="str">
        <f t="shared" ca="1" si="39"/>
        <v/>
      </c>
      <c r="E477" s="328" t="str">
        <f t="shared" ca="1" si="40"/>
        <v/>
      </c>
    </row>
    <row r="478" spans="1:5" ht="15.75" x14ac:dyDescent="0.25">
      <c r="A478" s="326" t="str">
        <f t="shared" ca="1" si="36"/>
        <v/>
      </c>
      <c r="B478" s="327" t="str">
        <f t="shared" ca="1" si="37"/>
        <v/>
      </c>
      <c r="C478" s="328" t="str">
        <f t="shared" ca="1" si="38"/>
        <v/>
      </c>
      <c r="D478" s="328" t="str">
        <f t="shared" ca="1" si="39"/>
        <v/>
      </c>
      <c r="E478" s="328" t="str">
        <f t="shared" ca="1" si="40"/>
        <v/>
      </c>
    </row>
    <row r="479" spans="1:5" ht="15.75" x14ac:dyDescent="0.25">
      <c r="A479" s="326" t="str">
        <f t="shared" ca="1" si="36"/>
        <v/>
      </c>
      <c r="B479" s="327" t="str">
        <f t="shared" ca="1" si="37"/>
        <v/>
      </c>
      <c r="C479" s="328" t="str">
        <f t="shared" ca="1" si="38"/>
        <v/>
      </c>
      <c r="D479" s="328" t="str">
        <f t="shared" ca="1" si="39"/>
        <v/>
      </c>
      <c r="E479" s="328" t="str">
        <f t="shared" ca="1" si="40"/>
        <v/>
      </c>
    </row>
    <row r="480" spans="1:5" ht="15.75" x14ac:dyDescent="0.25">
      <c r="A480" s="326" t="str">
        <f t="shared" ca="1" si="36"/>
        <v/>
      </c>
      <c r="B480" s="327" t="str">
        <f t="shared" ca="1" si="37"/>
        <v/>
      </c>
      <c r="C480" s="328" t="str">
        <f t="shared" ca="1" si="38"/>
        <v/>
      </c>
      <c r="D480" s="328" t="str">
        <f t="shared" ca="1" si="39"/>
        <v/>
      </c>
      <c r="E480" s="328" t="str">
        <f t="shared" ca="1" si="40"/>
        <v/>
      </c>
    </row>
    <row r="481" spans="1:5" ht="15.75" x14ac:dyDescent="0.25">
      <c r="A481" s="326" t="str">
        <f t="shared" ca="1" si="36"/>
        <v/>
      </c>
      <c r="B481" s="327" t="str">
        <f t="shared" ca="1" si="37"/>
        <v/>
      </c>
      <c r="C481" s="328" t="str">
        <f t="shared" ca="1" si="38"/>
        <v/>
      </c>
      <c r="D481" s="328" t="str">
        <f t="shared" ca="1" si="39"/>
        <v/>
      </c>
      <c r="E481" s="328" t="str">
        <f t="shared" ca="1" si="40"/>
        <v/>
      </c>
    </row>
    <row r="482" spans="1:5" ht="15.75" x14ac:dyDescent="0.25">
      <c r="A482" s="326" t="str">
        <f t="shared" ca="1" si="36"/>
        <v/>
      </c>
      <c r="B482" s="327" t="str">
        <f t="shared" ca="1" si="37"/>
        <v/>
      </c>
      <c r="C482" s="328" t="str">
        <f t="shared" ca="1" si="38"/>
        <v/>
      </c>
      <c r="D482" s="328" t="str">
        <f t="shared" ca="1" si="39"/>
        <v/>
      </c>
      <c r="E482" s="328" t="str">
        <f t="shared" ca="1" si="40"/>
        <v/>
      </c>
    </row>
    <row r="483" spans="1:5" ht="15.75" x14ac:dyDescent="0.25">
      <c r="A483" s="326" t="str">
        <f t="shared" ca="1" si="36"/>
        <v/>
      </c>
      <c r="B483" s="327" t="str">
        <f t="shared" ca="1" si="37"/>
        <v/>
      </c>
      <c r="C483" s="324" t="str">
        <f t="shared" ca="1" si="38"/>
        <v/>
      </c>
      <c r="D483" s="324" t="str">
        <f t="shared" ca="1" si="39"/>
        <v/>
      </c>
      <c r="E483" s="324" t="str">
        <f t="shared" ca="1" si="40"/>
        <v/>
      </c>
    </row>
    <row r="484" spans="1:5" ht="15.75" x14ac:dyDescent="0.25">
      <c r="A484" s="326" t="str">
        <f t="shared" ca="1" si="36"/>
        <v/>
      </c>
      <c r="B484" s="327" t="str">
        <f t="shared" ca="1" si="37"/>
        <v/>
      </c>
      <c r="C484" s="324" t="str">
        <f t="shared" ca="1" si="38"/>
        <v/>
      </c>
      <c r="D484" s="324" t="str">
        <f t="shared" ca="1" si="39"/>
        <v/>
      </c>
      <c r="E484" s="324" t="str">
        <f t="shared" ca="1" si="40"/>
        <v/>
      </c>
    </row>
    <row r="485" spans="1:5" ht="15.75" x14ac:dyDescent="0.25">
      <c r="A485" s="326" t="str">
        <f t="shared" ca="1" si="36"/>
        <v/>
      </c>
      <c r="B485" s="327" t="str">
        <f t="shared" ca="1" si="37"/>
        <v/>
      </c>
      <c r="C485" s="324" t="str">
        <f t="shared" ca="1" si="38"/>
        <v/>
      </c>
      <c r="D485" s="324" t="str">
        <f t="shared" ca="1" si="39"/>
        <v/>
      </c>
      <c r="E485" s="324" t="str">
        <f t="shared" ca="1" si="40"/>
        <v/>
      </c>
    </row>
    <row r="486" spans="1:5" ht="15.75" x14ac:dyDescent="0.25">
      <c r="A486" s="326" t="str">
        <f t="shared" ca="1" si="36"/>
        <v/>
      </c>
      <c r="B486" s="327" t="str">
        <f t="shared" ca="1" si="37"/>
        <v/>
      </c>
      <c r="C486" s="324" t="str">
        <f t="shared" ca="1" si="38"/>
        <v/>
      </c>
      <c r="D486" s="324" t="str">
        <f t="shared" ca="1" si="39"/>
        <v/>
      </c>
      <c r="E486" s="324" t="str">
        <f t="shared" ca="1" si="40"/>
        <v/>
      </c>
    </row>
    <row r="487" spans="1:5" ht="15.75" x14ac:dyDescent="0.25">
      <c r="A487" s="326" t="str">
        <f t="shared" ca="1" si="36"/>
        <v/>
      </c>
      <c r="B487" s="327" t="str">
        <f t="shared" ca="1" si="37"/>
        <v/>
      </c>
      <c r="C487" s="324" t="str">
        <f t="shared" ca="1" si="38"/>
        <v/>
      </c>
      <c r="D487" s="324" t="str">
        <f t="shared" ca="1" si="39"/>
        <v/>
      </c>
      <c r="E487" s="324" t="str">
        <f t="shared" ca="1" si="40"/>
        <v/>
      </c>
    </row>
    <row r="488" spans="1:5" ht="15.75" x14ac:dyDescent="0.25">
      <c r="A488" s="326" t="str">
        <f t="shared" ca="1" si="36"/>
        <v/>
      </c>
      <c r="B488" s="327" t="str">
        <f t="shared" ca="1" si="37"/>
        <v/>
      </c>
      <c r="C488" s="324" t="str">
        <f t="shared" ca="1" si="38"/>
        <v/>
      </c>
      <c r="D488" s="324" t="str">
        <f t="shared" ca="1" si="39"/>
        <v/>
      </c>
      <c r="E488" s="324" t="str">
        <f t="shared" ca="1" si="40"/>
        <v/>
      </c>
    </row>
    <row r="489" spans="1:5" ht="15.75" x14ac:dyDescent="0.25">
      <c r="A489" s="326" t="str">
        <f t="shared" ca="1" si="36"/>
        <v/>
      </c>
      <c r="B489" s="327" t="str">
        <f t="shared" ca="1" si="37"/>
        <v/>
      </c>
      <c r="C489" s="324" t="str">
        <f t="shared" ca="1" si="38"/>
        <v/>
      </c>
      <c r="D489" s="324" t="str">
        <f t="shared" ca="1" si="39"/>
        <v/>
      </c>
      <c r="E489" s="324" t="str">
        <f t="shared" ca="1" si="40"/>
        <v/>
      </c>
    </row>
    <row r="490" spans="1:5" ht="15.75" x14ac:dyDescent="0.25">
      <c r="A490" s="326" t="str">
        <f t="shared" ca="1" si="36"/>
        <v/>
      </c>
      <c r="B490" s="327" t="str">
        <f t="shared" ca="1" si="37"/>
        <v/>
      </c>
      <c r="C490" s="324" t="str">
        <f t="shared" ca="1" si="38"/>
        <v/>
      </c>
      <c r="D490" s="324" t="str">
        <f t="shared" ca="1" si="39"/>
        <v/>
      </c>
      <c r="E490" s="324" t="str">
        <f t="shared" ca="1" si="40"/>
        <v/>
      </c>
    </row>
    <row r="491" spans="1:5" ht="15.75" x14ac:dyDescent="0.25">
      <c r="A491" s="326" t="str">
        <f t="shared" ca="1" si="36"/>
        <v/>
      </c>
      <c r="B491" s="327" t="str">
        <f t="shared" ca="1" si="37"/>
        <v/>
      </c>
      <c r="C491" s="324" t="str">
        <f t="shared" ca="1" si="38"/>
        <v/>
      </c>
      <c r="D491" s="324" t="str">
        <f t="shared" ca="1" si="39"/>
        <v/>
      </c>
      <c r="E491" s="324" t="str">
        <f t="shared" ca="1" si="40"/>
        <v/>
      </c>
    </row>
    <row r="492" spans="1:5" ht="15.75" x14ac:dyDescent="0.25">
      <c r="A492" s="326" t="str">
        <f t="shared" ca="1" si="36"/>
        <v/>
      </c>
      <c r="B492" s="327" t="str">
        <f t="shared" ca="1" si="37"/>
        <v/>
      </c>
      <c r="C492" s="324" t="str">
        <f t="shared" ca="1" si="38"/>
        <v/>
      </c>
      <c r="D492" s="324" t="str">
        <f t="shared" ca="1" si="39"/>
        <v/>
      </c>
      <c r="E492" s="324" t="str">
        <f t="shared" ca="1" si="40"/>
        <v/>
      </c>
    </row>
    <row r="493" spans="1:5" ht="15.75" x14ac:dyDescent="0.25">
      <c r="A493" s="326" t="str">
        <f t="shared" ca="1" si="36"/>
        <v/>
      </c>
      <c r="B493" s="327" t="str">
        <f t="shared" ca="1" si="37"/>
        <v/>
      </c>
      <c r="C493" s="324" t="str">
        <f t="shared" ca="1" si="38"/>
        <v/>
      </c>
      <c r="D493" s="324" t="str">
        <f t="shared" ca="1" si="39"/>
        <v/>
      </c>
      <c r="E493" s="324" t="str">
        <f t="shared" ca="1" si="40"/>
        <v/>
      </c>
    </row>
    <row r="494" spans="1:5" ht="15.75" x14ac:dyDescent="0.25">
      <c r="A494" s="326" t="str">
        <f t="shared" ca="1" si="36"/>
        <v/>
      </c>
      <c r="B494" s="327" t="str">
        <f t="shared" ca="1" si="37"/>
        <v/>
      </c>
      <c r="C494" s="324" t="str">
        <f t="shared" ca="1" si="38"/>
        <v/>
      </c>
      <c r="D494" s="324" t="str">
        <f t="shared" ca="1" si="39"/>
        <v/>
      </c>
      <c r="E494" s="324" t="str">
        <f t="shared" ca="1" si="40"/>
        <v/>
      </c>
    </row>
    <row r="495" spans="1:5" ht="15.75" x14ac:dyDescent="0.25">
      <c r="A495" s="326" t="str">
        <f t="shared" ca="1" si="36"/>
        <v/>
      </c>
      <c r="B495" s="327" t="str">
        <f t="shared" ca="1" si="37"/>
        <v/>
      </c>
      <c r="C495" s="324" t="str">
        <f t="shared" ca="1" si="38"/>
        <v/>
      </c>
      <c r="D495" s="324" t="str">
        <f t="shared" ca="1" si="39"/>
        <v/>
      </c>
      <c r="E495" s="324" t="str">
        <f t="shared" ca="1" si="40"/>
        <v/>
      </c>
    </row>
    <row r="496" spans="1:5" ht="15.75" x14ac:dyDescent="0.25">
      <c r="A496" s="326" t="str">
        <f t="shared" ca="1" si="36"/>
        <v/>
      </c>
      <c r="B496" s="327" t="str">
        <f t="shared" ca="1" si="37"/>
        <v/>
      </c>
      <c r="C496" s="324" t="str">
        <f t="shared" ca="1" si="38"/>
        <v/>
      </c>
      <c r="D496" s="324" t="str">
        <f t="shared" ca="1" si="39"/>
        <v/>
      </c>
      <c r="E496" s="324" t="str">
        <f t="shared" ca="1" si="40"/>
        <v/>
      </c>
    </row>
    <row r="497" spans="1:5" ht="15.75" x14ac:dyDescent="0.25">
      <c r="A497" s="326" t="str">
        <f t="shared" ca="1" si="36"/>
        <v/>
      </c>
      <c r="B497" s="327" t="str">
        <f t="shared" ca="1" si="37"/>
        <v/>
      </c>
      <c r="C497" s="324" t="str">
        <f t="shared" ca="1" si="38"/>
        <v/>
      </c>
      <c r="D497" s="324" t="str">
        <f t="shared" ca="1" si="39"/>
        <v/>
      </c>
      <c r="E497" s="324" t="str">
        <f t="shared" ca="1" si="40"/>
        <v/>
      </c>
    </row>
    <row r="498" spans="1:5" ht="15.75" x14ac:dyDescent="0.25">
      <c r="A498" s="326" t="str">
        <f t="shared" ca="1" si="36"/>
        <v/>
      </c>
      <c r="B498" s="327" t="str">
        <f t="shared" ca="1" si="37"/>
        <v/>
      </c>
      <c r="C498" s="324" t="str">
        <f t="shared" ca="1" si="38"/>
        <v/>
      </c>
      <c r="D498" s="324" t="str">
        <f t="shared" ca="1" si="39"/>
        <v/>
      </c>
      <c r="E498" s="324" t="str">
        <f t="shared" ca="1" si="40"/>
        <v/>
      </c>
    </row>
    <row r="499" spans="1:5" ht="15.75" x14ac:dyDescent="0.25">
      <c r="A499" s="326" t="str">
        <f t="shared" ca="1" si="36"/>
        <v/>
      </c>
      <c r="B499" s="327" t="str">
        <f t="shared" ca="1" si="37"/>
        <v/>
      </c>
      <c r="C499" s="324" t="str">
        <f t="shared" ca="1" si="38"/>
        <v/>
      </c>
      <c r="D499" s="324" t="str">
        <f t="shared" ca="1" si="39"/>
        <v/>
      </c>
      <c r="E499" s="324" t="str">
        <f t="shared" ca="1" si="40"/>
        <v/>
      </c>
    </row>
    <row r="500" spans="1:5" ht="15.75" x14ac:dyDescent="0.25">
      <c r="A500" s="326" t="str">
        <f t="shared" ca="1" si="36"/>
        <v/>
      </c>
      <c r="B500" s="327" t="str">
        <f t="shared" ca="1" si="37"/>
        <v/>
      </c>
      <c r="C500" s="324" t="str">
        <f t="shared" ca="1" si="38"/>
        <v/>
      </c>
      <c r="D500" s="324" t="str">
        <f t="shared" ca="1" si="39"/>
        <v/>
      </c>
      <c r="E500" s="324" t="str">
        <f t="shared" ca="1" si="40"/>
        <v/>
      </c>
    </row>
    <row r="501" spans="1:5" ht="15.75" x14ac:dyDescent="0.25">
      <c r="A501" s="326" t="str">
        <f t="shared" ca="1" si="36"/>
        <v/>
      </c>
      <c r="B501" s="327" t="str">
        <f t="shared" ca="1" si="37"/>
        <v/>
      </c>
      <c r="C501" s="324" t="str">
        <f t="shared" ca="1" si="38"/>
        <v/>
      </c>
      <c r="D501" s="324" t="str">
        <f t="shared" ca="1" si="39"/>
        <v/>
      </c>
      <c r="E501" s="324" t="str">
        <f t="shared" ca="1" si="40"/>
        <v/>
      </c>
    </row>
    <row r="502" spans="1:5" ht="15.75" x14ac:dyDescent="0.25">
      <c r="A502" s="326" t="str">
        <f t="shared" ca="1" si="36"/>
        <v/>
      </c>
      <c r="B502" s="327" t="str">
        <f t="shared" ca="1" si="37"/>
        <v/>
      </c>
      <c r="C502" s="324" t="str">
        <f t="shared" ca="1" si="38"/>
        <v/>
      </c>
      <c r="D502" s="324" t="str">
        <f t="shared" ca="1" si="39"/>
        <v/>
      </c>
      <c r="E502" s="324" t="str">
        <f t="shared" ca="1" si="40"/>
        <v/>
      </c>
    </row>
    <row r="503" spans="1:5" ht="15.75" x14ac:dyDescent="0.25">
      <c r="A503" s="326" t="str">
        <f t="shared" ca="1" si="36"/>
        <v/>
      </c>
      <c r="B503" s="327" t="str">
        <f t="shared" ca="1" si="37"/>
        <v/>
      </c>
      <c r="C503" s="324" t="str">
        <f t="shared" ca="1" si="38"/>
        <v/>
      </c>
      <c r="D503" s="324" t="str">
        <f t="shared" ca="1" si="39"/>
        <v/>
      </c>
      <c r="E503" s="324" t="str">
        <f t="shared" ca="1" si="40"/>
        <v/>
      </c>
    </row>
    <row r="504" spans="1:5" ht="15.75" x14ac:dyDescent="0.25">
      <c r="A504" s="326" t="str">
        <f t="shared" ca="1" si="36"/>
        <v/>
      </c>
      <c r="B504" s="327" t="str">
        <f t="shared" ca="1" si="37"/>
        <v/>
      </c>
      <c r="C504" s="324" t="str">
        <f t="shared" ca="1" si="38"/>
        <v/>
      </c>
      <c r="D504" s="324" t="str">
        <f t="shared" ca="1" si="39"/>
        <v/>
      </c>
      <c r="E504" s="324" t="str">
        <f t="shared" ca="1" si="40"/>
        <v/>
      </c>
    </row>
    <row r="505" spans="1:5" ht="15.75" x14ac:dyDescent="0.25">
      <c r="A505" s="326" t="str">
        <f t="shared" ca="1" si="36"/>
        <v/>
      </c>
      <c r="B505" s="327" t="str">
        <f t="shared" ca="1" si="37"/>
        <v/>
      </c>
      <c r="C505" s="324" t="str">
        <f t="shared" ca="1" si="38"/>
        <v/>
      </c>
      <c r="D505" s="324" t="str">
        <f t="shared" ca="1" si="39"/>
        <v/>
      </c>
      <c r="E505" s="324" t="str">
        <f t="shared" ca="1" si="40"/>
        <v/>
      </c>
    </row>
    <row r="506" spans="1:5" ht="15.75" x14ac:dyDescent="0.25">
      <c r="A506" s="326" t="str">
        <f t="shared" ca="1" si="36"/>
        <v/>
      </c>
      <c r="B506" s="327" t="str">
        <f t="shared" ca="1" si="37"/>
        <v/>
      </c>
      <c r="C506" s="324" t="str">
        <f t="shared" ca="1" si="38"/>
        <v/>
      </c>
      <c r="D506" s="324" t="str">
        <f t="shared" ca="1" si="39"/>
        <v/>
      </c>
      <c r="E506" s="324" t="str">
        <f t="shared" ca="1" si="40"/>
        <v/>
      </c>
    </row>
    <row r="507" spans="1:5" ht="15.75" x14ac:dyDescent="0.25">
      <c r="A507" s="326" t="str">
        <f t="shared" ca="1" si="36"/>
        <v/>
      </c>
      <c r="B507" s="327" t="str">
        <f t="shared" ca="1" si="37"/>
        <v/>
      </c>
      <c r="C507" s="324" t="str">
        <f t="shared" ca="1" si="38"/>
        <v/>
      </c>
      <c r="D507" s="324" t="str">
        <f t="shared" ca="1" si="39"/>
        <v/>
      </c>
      <c r="E507" s="324" t="str">
        <f t="shared" ca="1" si="40"/>
        <v/>
      </c>
    </row>
    <row r="508" spans="1:5" ht="15.75" x14ac:dyDescent="0.25">
      <c r="A508" s="326" t="str">
        <f t="shared" ca="1" si="36"/>
        <v/>
      </c>
      <c r="B508" s="327" t="str">
        <f t="shared" ca="1" si="37"/>
        <v/>
      </c>
      <c r="C508" s="324" t="str">
        <f t="shared" ca="1" si="38"/>
        <v/>
      </c>
      <c r="D508" s="324" t="str">
        <f t="shared" ca="1" si="39"/>
        <v/>
      </c>
      <c r="E508" s="324" t="str">
        <f t="shared" ca="1" si="40"/>
        <v/>
      </c>
    </row>
    <row r="509" spans="1:5" ht="15.75" x14ac:dyDescent="0.25">
      <c r="A509" s="326" t="str">
        <f t="shared" ca="1" si="36"/>
        <v/>
      </c>
      <c r="B509" s="327" t="str">
        <f t="shared" ca="1" si="37"/>
        <v/>
      </c>
      <c r="C509" s="324" t="str">
        <f t="shared" ca="1" si="38"/>
        <v/>
      </c>
      <c r="D509" s="324" t="str">
        <f t="shared" ca="1" si="39"/>
        <v/>
      </c>
      <c r="E509" s="324" t="str">
        <f t="shared" ca="1" si="40"/>
        <v/>
      </c>
    </row>
    <row r="510" spans="1:5" ht="15.75" x14ac:dyDescent="0.25">
      <c r="A510" s="326" t="str">
        <f t="shared" ca="1" si="36"/>
        <v/>
      </c>
      <c r="B510" s="327" t="str">
        <f t="shared" ca="1" si="37"/>
        <v/>
      </c>
      <c r="C510" s="324" t="str">
        <f t="shared" ca="1" si="38"/>
        <v/>
      </c>
      <c r="D510" s="324" t="str">
        <f t="shared" ca="1" si="39"/>
        <v/>
      </c>
      <c r="E510" s="324" t="str">
        <f t="shared" ca="1" si="40"/>
        <v/>
      </c>
    </row>
    <row r="511" spans="1:5" ht="15.75" x14ac:dyDescent="0.25">
      <c r="A511" s="326" t="str">
        <f t="shared" ca="1" si="36"/>
        <v/>
      </c>
      <c r="B511" s="327" t="str">
        <f t="shared" ca="1" si="37"/>
        <v/>
      </c>
      <c r="C511" s="324" t="str">
        <f t="shared" ca="1" si="38"/>
        <v/>
      </c>
      <c r="D511" s="324" t="str">
        <f t="shared" ca="1" si="39"/>
        <v/>
      </c>
      <c r="E511" s="324" t="str">
        <f t="shared" ca="1" si="40"/>
        <v/>
      </c>
    </row>
    <row r="512" spans="1:5" ht="15.75" x14ac:dyDescent="0.25">
      <c r="A512" s="326" t="str">
        <f t="shared" ca="1" si="36"/>
        <v/>
      </c>
      <c r="B512" s="327" t="str">
        <f t="shared" ca="1" si="37"/>
        <v/>
      </c>
      <c r="C512" s="324" t="str">
        <f t="shared" ca="1" si="38"/>
        <v/>
      </c>
      <c r="D512" s="324" t="str">
        <f t="shared" ca="1" si="39"/>
        <v/>
      </c>
      <c r="E512" s="324" t="str">
        <f t="shared" ca="1" si="40"/>
        <v/>
      </c>
    </row>
    <row r="513" spans="1:5" ht="15.75" x14ac:dyDescent="0.25">
      <c r="A513" s="326" t="str">
        <f t="shared" ca="1" si="36"/>
        <v/>
      </c>
      <c r="B513" s="327" t="str">
        <f t="shared" ca="1" si="37"/>
        <v/>
      </c>
      <c r="C513" s="324" t="str">
        <f t="shared" ca="1" si="38"/>
        <v/>
      </c>
      <c r="D513" s="324" t="str">
        <f t="shared" ca="1" si="39"/>
        <v/>
      </c>
      <c r="E513" s="324" t="str">
        <f t="shared" ca="1" si="40"/>
        <v/>
      </c>
    </row>
    <row r="514" spans="1:5" ht="15.75" x14ac:dyDescent="0.25">
      <c r="A514" s="326" t="str">
        <f t="shared" ca="1" si="36"/>
        <v/>
      </c>
      <c r="B514" s="327" t="str">
        <f t="shared" ca="1" si="37"/>
        <v/>
      </c>
      <c r="C514" s="324" t="str">
        <f t="shared" ca="1" si="38"/>
        <v/>
      </c>
      <c r="D514" s="324" t="str">
        <f t="shared" ca="1" si="39"/>
        <v/>
      </c>
      <c r="E514" s="324" t="str">
        <f t="shared" ca="1" si="40"/>
        <v/>
      </c>
    </row>
    <row r="515" spans="1:5" ht="15.75" x14ac:dyDescent="0.25">
      <c r="A515" s="326" t="str">
        <f t="shared" ca="1" si="36"/>
        <v/>
      </c>
      <c r="B515" s="327" t="str">
        <f t="shared" ca="1" si="37"/>
        <v/>
      </c>
      <c r="C515" s="324" t="str">
        <f t="shared" ca="1" si="38"/>
        <v/>
      </c>
      <c r="D515" s="324" t="str">
        <f t="shared" ca="1" si="39"/>
        <v/>
      </c>
      <c r="E515" s="324" t="str">
        <f t="shared" ca="1" si="40"/>
        <v/>
      </c>
    </row>
    <row r="516" spans="1:5" ht="15.75" x14ac:dyDescent="0.25">
      <c r="A516" s="326" t="str">
        <f t="shared" ca="1" si="36"/>
        <v/>
      </c>
      <c r="B516" s="327" t="str">
        <f t="shared" ca="1" si="37"/>
        <v/>
      </c>
      <c r="C516" s="324" t="str">
        <f t="shared" ca="1" si="38"/>
        <v/>
      </c>
      <c r="D516" s="324" t="str">
        <f t="shared" ca="1" si="39"/>
        <v/>
      </c>
      <c r="E516" s="324" t="str">
        <f t="shared" ca="1" si="40"/>
        <v/>
      </c>
    </row>
    <row r="517" spans="1:5" ht="15.75" x14ac:dyDescent="0.25">
      <c r="A517" s="326" t="str">
        <f t="shared" ca="1" si="36"/>
        <v/>
      </c>
      <c r="B517" s="327" t="str">
        <f t="shared" ca="1" si="37"/>
        <v/>
      </c>
      <c r="C517" s="324" t="str">
        <f t="shared" ca="1" si="38"/>
        <v/>
      </c>
      <c r="D517" s="324" t="str">
        <f t="shared" ca="1" si="39"/>
        <v/>
      </c>
      <c r="E517" s="324" t="str">
        <f t="shared" ca="1" si="40"/>
        <v/>
      </c>
    </row>
    <row r="518" spans="1:5" ht="15.75" x14ac:dyDescent="0.25">
      <c r="A518" s="326" t="str">
        <f t="shared" ca="1" si="36"/>
        <v/>
      </c>
      <c r="B518" s="327" t="str">
        <f t="shared" ca="1" si="37"/>
        <v/>
      </c>
      <c r="C518" s="324" t="str">
        <f t="shared" ca="1" si="38"/>
        <v/>
      </c>
      <c r="D518" s="324" t="str">
        <f t="shared" ca="1" si="39"/>
        <v/>
      </c>
      <c r="E518" s="324" t="str">
        <f t="shared" ca="1" si="40"/>
        <v/>
      </c>
    </row>
    <row r="519" spans="1:5" ht="15.75" x14ac:dyDescent="0.25">
      <c r="A519" s="326" t="str">
        <f t="shared" ca="1" si="36"/>
        <v/>
      </c>
      <c r="B519" s="327" t="str">
        <f t="shared" ca="1" si="37"/>
        <v/>
      </c>
      <c r="C519" s="324" t="str">
        <f t="shared" ca="1" si="38"/>
        <v/>
      </c>
      <c r="D519" s="324" t="str">
        <f t="shared" ca="1" si="39"/>
        <v/>
      </c>
      <c r="E519" s="324" t="str">
        <f t="shared" ca="1" si="40"/>
        <v/>
      </c>
    </row>
    <row r="520" spans="1:5" ht="15.75" x14ac:dyDescent="0.25">
      <c r="A520" s="326" t="str">
        <f t="shared" ca="1" si="36"/>
        <v/>
      </c>
      <c r="B520" s="327" t="str">
        <f t="shared" ca="1" si="37"/>
        <v/>
      </c>
      <c r="C520" s="324" t="str">
        <f t="shared" ca="1" si="38"/>
        <v/>
      </c>
      <c r="D520" s="324" t="str">
        <f t="shared" ca="1" si="39"/>
        <v/>
      </c>
      <c r="E520" s="324" t="str">
        <f t="shared" ca="1" si="40"/>
        <v/>
      </c>
    </row>
    <row r="521" spans="1:5" ht="15.75" x14ac:dyDescent="0.25">
      <c r="A521" s="326" t="str">
        <f t="shared" ca="1" si="36"/>
        <v/>
      </c>
      <c r="B521" s="327" t="str">
        <f t="shared" ca="1" si="37"/>
        <v/>
      </c>
      <c r="C521" s="324" t="str">
        <f t="shared" ca="1" si="38"/>
        <v/>
      </c>
      <c r="D521" s="324" t="str">
        <f t="shared" ca="1" si="39"/>
        <v/>
      </c>
      <c r="E521" s="324" t="str">
        <f t="shared" ca="1" si="40"/>
        <v/>
      </c>
    </row>
    <row r="522" spans="1:5" ht="15.75" x14ac:dyDescent="0.25">
      <c r="A522" s="326" t="str">
        <f t="shared" ca="1" si="36"/>
        <v/>
      </c>
      <c r="B522" s="327" t="str">
        <f t="shared" ca="1" si="37"/>
        <v/>
      </c>
      <c r="C522" s="324" t="str">
        <f t="shared" ca="1" si="38"/>
        <v/>
      </c>
      <c r="D522" s="324" t="str">
        <f t="shared" ca="1" si="39"/>
        <v/>
      </c>
      <c r="E522" s="324" t="str">
        <f t="shared" ca="1" si="40"/>
        <v/>
      </c>
    </row>
    <row r="523" spans="1:5" ht="15.75" x14ac:dyDescent="0.25">
      <c r="A523" s="326" t="str">
        <f t="shared" ca="1" si="36"/>
        <v/>
      </c>
      <c r="B523" s="327" t="str">
        <f t="shared" ca="1" si="37"/>
        <v/>
      </c>
      <c r="C523" s="324" t="str">
        <f t="shared" ca="1" si="38"/>
        <v/>
      </c>
      <c r="D523" s="324" t="str">
        <f t="shared" ca="1" si="39"/>
        <v/>
      </c>
      <c r="E523" s="324" t="str">
        <f t="shared" ca="1" si="40"/>
        <v/>
      </c>
    </row>
    <row r="524" spans="1:5" ht="15.75" x14ac:dyDescent="0.25">
      <c r="A524" s="326" t="str">
        <f t="shared" ca="1" si="36"/>
        <v/>
      </c>
      <c r="B524" s="327" t="str">
        <f t="shared" ca="1" si="37"/>
        <v/>
      </c>
      <c r="C524" s="324" t="str">
        <f t="shared" ca="1" si="38"/>
        <v/>
      </c>
      <c r="D524" s="324" t="str">
        <f t="shared" ca="1" si="39"/>
        <v/>
      </c>
      <c r="E524" s="324" t="str">
        <f t="shared" ca="1" si="40"/>
        <v/>
      </c>
    </row>
    <row r="525" spans="1:5" ht="15.75" x14ac:dyDescent="0.25">
      <c r="A525" s="326" t="str">
        <f t="shared" ca="1" si="36"/>
        <v/>
      </c>
      <c r="B525" s="327" t="str">
        <f t="shared" ca="1" si="37"/>
        <v/>
      </c>
      <c r="C525" s="324" t="str">
        <f t="shared" ca="1" si="38"/>
        <v/>
      </c>
      <c r="D525" s="324" t="str">
        <f t="shared" ca="1" si="39"/>
        <v/>
      </c>
      <c r="E525" s="324" t="str">
        <f t="shared" ca="1" si="40"/>
        <v/>
      </c>
    </row>
    <row r="526" spans="1:5" ht="15.75" x14ac:dyDescent="0.25">
      <c r="A526" s="326" t="str">
        <f t="shared" ca="1" si="36"/>
        <v/>
      </c>
      <c r="B526" s="327" t="str">
        <f t="shared" ca="1" si="37"/>
        <v/>
      </c>
      <c r="C526" s="324" t="str">
        <f t="shared" ca="1" si="38"/>
        <v/>
      </c>
      <c r="D526" s="324" t="str">
        <f t="shared" ca="1" si="39"/>
        <v/>
      </c>
      <c r="E526" s="324" t="str">
        <f t="shared" ca="1" si="40"/>
        <v/>
      </c>
    </row>
    <row r="527" spans="1:5" ht="15.75" x14ac:dyDescent="0.25">
      <c r="A527" s="326" t="str">
        <f t="shared" ca="1" si="36"/>
        <v/>
      </c>
      <c r="B527" s="327" t="str">
        <f t="shared" ca="1" si="37"/>
        <v/>
      </c>
      <c r="C527" s="324" t="str">
        <f t="shared" ca="1" si="38"/>
        <v/>
      </c>
      <c r="D527" s="324" t="str">
        <f t="shared" ca="1" si="39"/>
        <v/>
      </c>
      <c r="E527" s="324" t="str">
        <f t="shared" ca="1" si="40"/>
        <v/>
      </c>
    </row>
    <row r="528" spans="1:5" ht="15.75" x14ac:dyDescent="0.25">
      <c r="A528" s="326" t="str">
        <f t="shared" ca="1" si="36"/>
        <v/>
      </c>
      <c r="B528" s="327" t="str">
        <f t="shared" ca="1" si="37"/>
        <v/>
      </c>
      <c r="C528" s="324" t="str">
        <f t="shared" ca="1" si="38"/>
        <v/>
      </c>
      <c r="D528" s="324" t="str">
        <f t="shared" ca="1" si="39"/>
        <v/>
      </c>
      <c r="E528" s="324" t="str">
        <f t="shared" ca="1" si="40"/>
        <v/>
      </c>
    </row>
    <row r="529" spans="1:5" ht="15.75" x14ac:dyDescent="0.25">
      <c r="A529" s="326" t="str">
        <f t="shared" ca="1" si="36"/>
        <v/>
      </c>
      <c r="B529" s="327" t="str">
        <f t="shared" ca="1" si="37"/>
        <v/>
      </c>
      <c r="C529" s="324" t="str">
        <f t="shared" ca="1" si="38"/>
        <v/>
      </c>
      <c r="D529" s="324" t="str">
        <f t="shared" ca="1" si="39"/>
        <v/>
      </c>
      <c r="E529" s="324" t="str">
        <f t="shared" ca="1" si="40"/>
        <v/>
      </c>
    </row>
    <row r="530" spans="1:5" ht="15.75" x14ac:dyDescent="0.25">
      <c r="A530" s="326" t="str">
        <f t="shared" ca="1" si="36"/>
        <v/>
      </c>
      <c r="B530" s="327" t="str">
        <f t="shared" ca="1" si="37"/>
        <v/>
      </c>
      <c r="C530" s="324" t="str">
        <f t="shared" ca="1" si="38"/>
        <v/>
      </c>
      <c r="D530" s="324" t="str">
        <f t="shared" ca="1" si="39"/>
        <v/>
      </c>
      <c r="E530" s="324" t="str">
        <f t="shared" ca="1" si="40"/>
        <v/>
      </c>
    </row>
    <row r="531" spans="1:5" ht="15.75" x14ac:dyDescent="0.25">
      <c r="A531" s="326" t="str">
        <f t="shared" ca="1" si="36"/>
        <v/>
      </c>
      <c r="B531" s="327" t="str">
        <f t="shared" ca="1" si="37"/>
        <v/>
      </c>
      <c r="C531" s="324" t="str">
        <f t="shared" ca="1" si="38"/>
        <v/>
      </c>
      <c r="D531" s="324" t="str">
        <f t="shared" ca="1" si="39"/>
        <v/>
      </c>
      <c r="E531" s="324" t="str">
        <f t="shared" ca="1" si="40"/>
        <v/>
      </c>
    </row>
    <row r="532" spans="1:5" ht="15.75" x14ac:dyDescent="0.25">
      <c r="A532" s="326" t="str">
        <f t="shared" ca="1" si="36"/>
        <v/>
      </c>
      <c r="B532" s="327" t="str">
        <f t="shared" ca="1" si="37"/>
        <v/>
      </c>
      <c r="C532" s="324" t="str">
        <f t="shared" ca="1" si="38"/>
        <v/>
      </c>
      <c r="D532" s="324" t="str">
        <f t="shared" ca="1" si="39"/>
        <v/>
      </c>
      <c r="E532" s="324" t="str">
        <f t="shared" ca="1" si="40"/>
        <v/>
      </c>
    </row>
    <row r="533" spans="1:5" ht="15.75" x14ac:dyDescent="0.25">
      <c r="A533" s="326" t="str">
        <f t="shared" ca="1" si="36"/>
        <v/>
      </c>
      <c r="B533" s="327" t="str">
        <f t="shared" ca="1" si="37"/>
        <v/>
      </c>
      <c r="C533" s="324" t="str">
        <f t="shared" ca="1" si="38"/>
        <v/>
      </c>
      <c r="D533" s="324" t="str">
        <f t="shared" ca="1" si="39"/>
        <v/>
      </c>
      <c r="E533" s="324" t="str">
        <f t="shared" ca="1" si="40"/>
        <v/>
      </c>
    </row>
    <row r="534" spans="1:5" ht="15.75" x14ac:dyDescent="0.25">
      <c r="A534" s="326" t="str">
        <f t="shared" ca="1" si="36"/>
        <v/>
      </c>
      <c r="B534" s="327" t="str">
        <f t="shared" ca="1" si="37"/>
        <v/>
      </c>
      <c r="C534" s="324" t="str">
        <f t="shared" ca="1" si="38"/>
        <v/>
      </c>
      <c r="D534" s="324" t="str">
        <f t="shared" ca="1" si="39"/>
        <v/>
      </c>
      <c r="E534" s="324" t="str">
        <f t="shared" ca="1" si="40"/>
        <v/>
      </c>
    </row>
    <row r="535" spans="1:5" ht="15.75" x14ac:dyDescent="0.25">
      <c r="A535" s="326" t="str">
        <f t="shared" ca="1" si="36"/>
        <v/>
      </c>
      <c r="B535" s="327" t="str">
        <f t="shared" ca="1" si="37"/>
        <v/>
      </c>
      <c r="C535" s="324" t="str">
        <f t="shared" ca="1" si="38"/>
        <v/>
      </c>
      <c r="D535" s="324" t="str">
        <f t="shared" ca="1" si="39"/>
        <v/>
      </c>
      <c r="E535" s="324" t="str">
        <f t="shared" ca="1" si="40"/>
        <v/>
      </c>
    </row>
    <row r="536" spans="1:5" ht="15.75" x14ac:dyDescent="0.25">
      <c r="A536" s="326" t="str">
        <f t="shared" ref="A536:A599" ca="1" si="41">IF(A535="","",IF(EDATE(A535,$B$8)&gt;EDATE(B$9,-$B$8),"",EDATE(A535,$B$8)))</f>
        <v/>
      </c>
      <c r="B536" s="327" t="str">
        <f t="shared" ca="1" si="37"/>
        <v/>
      </c>
      <c r="C536" s="324" t="str">
        <f t="shared" ca="1" si="38"/>
        <v/>
      </c>
      <c r="D536" s="324" t="str">
        <f t="shared" ca="1" si="39"/>
        <v/>
      </c>
      <c r="E536" s="324" t="str">
        <f t="shared" ca="1" si="40"/>
        <v/>
      </c>
    </row>
    <row r="537" spans="1:5" ht="15.75" x14ac:dyDescent="0.25">
      <c r="A537" s="326" t="str">
        <f t="shared" ca="1" si="41"/>
        <v/>
      </c>
      <c r="B537" s="327" t="str">
        <f t="shared" ref="B537:B600" ca="1" si="42">IF(A537="","",IF(C537="",B536,B536+C537))</f>
        <v/>
      </c>
      <c r="C537" s="324" t="str">
        <f t="shared" ref="C537:C596" ca="1" si="43">IF(A537="","",IF(A537&lt;B$13,"",B$12))</f>
        <v/>
      </c>
      <c r="D537" s="324" t="str">
        <f t="shared" ref="D537:D596" ca="1" si="44">IF(A537="","",B536*B$4*(A537-A536)/360)</f>
        <v/>
      </c>
      <c r="E537" s="324" t="str">
        <f t="shared" ref="E537:E596" ca="1" si="45">IF(A537="","",IF(C537="",D537,D537+C537))</f>
        <v/>
      </c>
    </row>
    <row r="538" spans="1:5" ht="15.75" x14ac:dyDescent="0.25">
      <c r="A538" s="326" t="str">
        <f t="shared" ca="1" si="41"/>
        <v/>
      </c>
      <c r="B538" s="327" t="str">
        <f t="shared" ca="1" si="42"/>
        <v/>
      </c>
      <c r="C538" s="324" t="str">
        <f t="shared" ca="1" si="43"/>
        <v/>
      </c>
      <c r="D538" s="324" t="str">
        <f t="shared" ca="1" si="44"/>
        <v/>
      </c>
      <c r="E538" s="324" t="str">
        <f t="shared" ca="1" si="45"/>
        <v/>
      </c>
    </row>
    <row r="539" spans="1:5" ht="15.75" x14ac:dyDescent="0.25">
      <c r="A539" s="326" t="str">
        <f t="shared" ca="1" si="41"/>
        <v/>
      </c>
      <c r="B539" s="327" t="str">
        <f t="shared" ca="1" si="42"/>
        <v/>
      </c>
      <c r="C539" s="324" t="str">
        <f t="shared" ca="1" si="43"/>
        <v/>
      </c>
      <c r="D539" s="324" t="str">
        <f t="shared" ca="1" si="44"/>
        <v/>
      </c>
      <c r="E539" s="324" t="str">
        <f t="shared" ca="1" si="45"/>
        <v/>
      </c>
    </row>
    <row r="540" spans="1:5" ht="15.75" x14ac:dyDescent="0.25">
      <c r="A540" s="326" t="str">
        <f t="shared" ca="1" si="41"/>
        <v/>
      </c>
      <c r="B540" s="327" t="str">
        <f t="shared" ca="1" si="42"/>
        <v/>
      </c>
      <c r="C540" s="324" t="str">
        <f t="shared" ca="1" si="43"/>
        <v/>
      </c>
      <c r="D540" s="324" t="str">
        <f t="shared" ca="1" si="44"/>
        <v/>
      </c>
      <c r="E540" s="324" t="str">
        <f t="shared" ca="1" si="45"/>
        <v/>
      </c>
    </row>
    <row r="541" spans="1:5" ht="15.75" x14ac:dyDescent="0.25">
      <c r="A541" s="326" t="str">
        <f t="shared" ca="1" si="41"/>
        <v/>
      </c>
      <c r="B541" s="327" t="str">
        <f t="shared" ca="1" si="42"/>
        <v/>
      </c>
      <c r="C541" s="324" t="str">
        <f t="shared" ca="1" si="43"/>
        <v/>
      </c>
      <c r="D541" s="324" t="str">
        <f t="shared" ca="1" si="44"/>
        <v/>
      </c>
      <c r="E541" s="324" t="str">
        <f t="shared" ca="1" si="45"/>
        <v/>
      </c>
    </row>
    <row r="542" spans="1:5" ht="15.75" x14ac:dyDescent="0.25">
      <c r="A542" s="326" t="str">
        <f t="shared" ca="1" si="41"/>
        <v/>
      </c>
      <c r="B542" s="327" t="str">
        <f t="shared" ca="1" si="42"/>
        <v/>
      </c>
      <c r="C542" s="324" t="str">
        <f t="shared" ca="1" si="43"/>
        <v/>
      </c>
      <c r="D542" s="324" t="str">
        <f t="shared" ca="1" si="44"/>
        <v/>
      </c>
      <c r="E542" s="324" t="str">
        <f t="shared" ca="1" si="45"/>
        <v/>
      </c>
    </row>
    <row r="543" spans="1:5" ht="15.75" x14ac:dyDescent="0.25">
      <c r="A543" s="326" t="str">
        <f t="shared" ca="1" si="41"/>
        <v/>
      </c>
      <c r="B543" s="327" t="str">
        <f t="shared" ca="1" si="42"/>
        <v/>
      </c>
      <c r="C543" s="324" t="str">
        <f t="shared" ca="1" si="43"/>
        <v/>
      </c>
      <c r="D543" s="324" t="str">
        <f t="shared" ca="1" si="44"/>
        <v/>
      </c>
      <c r="E543" s="324" t="str">
        <f t="shared" ca="1" si="45"/>
        <v/>
      </c>
    </row>
    <row r="544" spans="1:5" ht="15.75" x14ac:dyDescent="0.25">
      <c r="A544" s="326" t="str">
        <f t="shared" ca="1" si="41"/>
        <v/>
      </c>
      <c r="B544" s="327" t="str">
        <f t="shared" ca="1" si="42"/>
        <v/>
      </c>
      <c r="C544" s="324" t="str">
        <f t="shared" ca="1" si="43"/>
        <v/>
      </c>
      <c r="D544" s="324" t="str">
        <f t="shared" ca="1" si="44"/>
        <v/>
      </c>
      <c r="E544" s="324" t="str">
        <f t="shared" ca="1" si="45"/>
        <v/>
      </c>
    </row>
    <row r="545" spans="1:5" ht="15.75" x14ac:dyDescent="0.25">
      <c r="A545" s="326" t="str">
        <f t="shared" ca="1" si="41"/>
        <v/>
      </c>
      <c r="B545" s="327" t="str">
        <f t="shared" ca="1" si="42"/>
        <v/>
      </c>
      <c r="C545" s="324" t="str">
        <f t="shared" ca="1" si="43"/>
        <v/>
      </c>
      <c r="D545" s="324" t="str">
        <f t="shared" ca="1" si="44"/>
        <v/>
      </c>
      <c r="E545" s="324" t="str">
        <f t="shared" ca="1" si="45"/>
        <v/>
      </c>
    </row>
    <row r="546" spans="1:5" ht="15.75" x14ac:dyDescent="0.25">
      <c r="A546" s="326" t="str">
        <f t="shared" ca="1" si="41"/>
        <v/>
      </c>
      <c r="B546" s="327" t="str">
        <f t="shared" ca="1" si="42"/>
        <v/>
      </c>
      <c r="C546" s="324" t="str">
        <f t="shared" ca="1" si="43"/>
        <v/>
      </c>
      <c r="D546" s="324" t="str">
        <f t="shared" ca="1" si="44"/>
        <v/>
      </c>
      <c r="E546" s="324" t="str">
        <f t="shared" ca="1" si="45"/>
        <v/>
      </c>
    </row>
    <row r="547" spans="1:5" ht="15.75" x14ac:dyDescent="0.25">
      <c r="A547" s="326" t="str">
        <f t="shared" ca="1" si="41"/>
        <v/>
      </c>
      <c r="B547" s="327" t="str">
        <f t="shared" ca="1" si="42"/>
        <v/>
      </c>
      <c r="C547" s="324" t="str">
        <f t="shared" ca="1" si="43"/>
        <v/>
      </c>
      <c r="D547" s="324" t="str">
        <f t="shared" ca="1" si="44"/>
        <v/>
      </c>
      <c r="E547" s="324" t="str">
        <f t="shared" ca="1" si="45"/>
        <v/>
      </c>
    </row>
    <row r="548" spans="1:5" ht="15.75" x14ac:dyDescent="0.25">
      <c r="A548" s="326" t="str">
        <f t="shared" ca="1" si="41"/>
        <v/>
      </c>
      <c r="B548" s="327" t="str">
        <f t="shared" ca="1" si="42"/>
        <v/>
      </c>
      <c r="C548" s="324" t="str">
        <f t="shared" ca="1" si="43"/>
        <v/>
      </c>
      <c r="D548" s="324" t="str">
        <f t="shared" ca="1" si="44"/>
        <v/>
      </c>
      <c r="E548" s="324" t="str">
        <f t="shared" ca="1" si="45"/>
        <v/>
      </c>
    </row>
    <row r="549" spans="1:5" ht="15.75" x14ac:dyDescent="0.25">
      <c r="A549" s="326" t="str">
        <f t="shared" ca="1" si="41"/>
        <v/>
      </c>
      <c r="B549" s="327" t="str">
        <f t="shared" ca="1" si="42"/>
        <v/>
      </c>
      <c r="C549" s="324" t="str">
        <f t="shared" ca="1" si="43"/>
        <v/>
      </c>
      <c r="D549" s="324" t="str">
        <f t="shared" ca="1" si="44"/>
        <v/>
      </c>
      <c r="E549" s="324" t="str">
        <f t="shared" ca="1" si="45"/>
        <v/>
      </c>
    </row>
    <row r="550" spans="1:5" ht="15.75" x14ac:dyDescent="0.25">
      <c r="A550" s="326" t="str">
        <f t="shared" ca="1" si="41"/>
        <v/>
      </c>
      <c r="B550" s="327" t="str">
        <f t="shared" ca="1" si="42"/>
        <v/>
      </c>
      <c r="C550" s="324" t="str">
        <f t="shared" ca="1" si="43"/>
        <v/>
      </c>
      <c r="D550" s="324" t="str">
        <f t="shared" ca="1" si="44"/>
        <v/>
      </c>
      <c r="E550" s="324" t="str">
        <f t="shared" ca="1" si="45"/>
        <v/>
      </c>
    </row>
    <row r="551" spans="1:5" ht="15.75" x14ac:dyDescent="0.25">
      <c r="A551" s="326" t="str">
        <f t="shared" ca="1" si="41"/>
        <v/>
      </c>
      <c r="B551" s="327" t="str">
        <f t="shared" ca="1" si="42"/>
        <v/>
      </c>
      <c r="C551" s="324" t="str">
        <f t="shared" ca="1" si="43"/>
        <v/>
      </c>
      <c r="D551" s="324" t="str">
        <f t="shared" ca="1" si="44"/>
        <v/>
      </c>
      <c r="E551" s="324" t="str">
        <f t="shared" ca="1" si="45"/>
        <v/>
      </c>
    </row>
    <row r="552" spans="1:5" ht="15.75" x14ac:dyDescent="0.25">
      <c r="A552" s="326" t="str">
        <f t="shared" ca="1" si="41"/>
        <v/>
      </c>
      <c r="B552" s="327" t="str">
        <f t="shared" ca="1" si="42"/>
        <v/>
      </c>
      <c r="C552" s="324" t="str">
        <f t="shared" ca="1" si="43"/>
        <v/>
      </c>
      <c r="D552" s="324" t="str">
        <f t="shared" ca="1" si="44"/>
        <v/>
      </c>
      <c r="E552" s="324" t="str">
        <f t="shared" ca="1" si="45"/>
        <v/>
      </c>
    </row>
    <row r="553" spans="1:5" ht="15.75" x14ac:dyDescent="0.25">
      <c r="A553" s="326" t="str">
        <f t="shared" ca="1" si="41"/>
        <v/>
      </c>
      <c r="B553" s="327" t="str">
        <f t="shared" ca="1" si="42"/>
        <v/>
      </c>
      <c r="C553" s="324" t="str">
        <f t="shared" ca="1" si="43"/>
        <v/>
      </c>
      <c r="D553" s="324" t="str">
        <f t="shared" ca="1" si="44"/>
        <v/>
      </c>
      <c r="E553" s="324" t="str">
        <f t="shared" ca="1" si="45"/>
        <v/>
      </c>
    </row>
    <row r="554" spans="1:5" ht="15.75" x14ac:dyDescent="0.25">
      <c r="A554" s="326" t="str">
        <f t="shared" ca="1" si="41"/>
        <v/>
      </c>
      <c r="B554" s="327" t="str">
        <f t="shared" ca="1" si="42"/>
        <v/>
      </c>
      <c r="C554" s="324" t="str">
        <f t="shared" ca="1" si="43"/>
        <v/>
      </c>
      <c r="D554" s="324" t="str">
        <f t="shared" ca="1" si="44"/>
        <v/>
      </c>
      <c r="E554" s="324" t="str">
        <f t="shared" ca="1" si="45"/>
        <v/>
      </c>
    </row>
    <row r="555" spans="1:5" ht="15.75" x14ac:dyDescent="0.25">
      <c r="A555" s="326" t="str">
        <f t="shared" ca="1" si="41"/>
        <v/>
      </c>
      <c r="B555" s="327" t="str">
        <f t="shared" ca="1" si="42"/>
        <v/>
      </c>
      <c r="C555" s="324" t="str">
        <f t="shared" ca="1" si="43"/>
        <v/>
      </c>
      <c r="D555" s="324" t="str">
        <f t="shared" ca="1" si="44"/>
        <v/>
      </c>
      <c r="E555" s="324" t="str">
        <f t="shared" ca="1" si="45"/>
        <v/>
      </c>
    </row>
    <row r="556" spans="1:5" ht="15.75" x14ac:dyDescent="0.25">
      <c r="A556" s="326" t="str">
        <f t="shared" ca="1" si="41"/>
        <v/>
      </c>
      <c r="B556" s="327" t="str">
        <f t="shared" ca="1" si="42"/>
        <v/>
      </c>
      <c r="C556" s="324" t="str">
        <f t="shared" ca="1" si="43"/>
        <v/>
      </c>
      <c r="D556" s="324" t="str">
        <f t="shared" ca="1" si="44"/>
        <v/>
      </c>
      <c r="E556" s="324" t="str">
        <f t="shared" ca="1" si="45"/>
        <v/>
      </c>
    </row>
    <row r="557" spans="1:5" ht="15.75" x14ac:dyDescent="0.25">
      <c r="A557" s="326" t="str">
        <f t="shared" ca="1" si="41"/>
        <v/>
      </c>
      <c r="B557" s="327" t="str">
        <f t="shared" ca="1" si="42"/>
        <v/>
      </c>
      <c r="C557" s="324" t="str">
        <f t="shared" ca="1" si="43"/>
        <v/>
      </c>
      <c r="D557" s="324" t="str">
        <f t="shared" ca="1" si="44"/>
        <v/>
      </c>
      <c r="E557" s="324" t="str">
        <f t="shared" ca="1" si="45"/>
        <v/>
      </c>
    </row>
    <row r="558" spans="1:5" ht="15.75" x14ac:dyDescent="0.25">
      <c r="A558" s="326" t="str">
        <f t="shared" ca="1" si="41"/>
        <v/>
      </c>
      <c r="B558" s="327" t="str">
        <f t="shared" ca="1" si="42"/>
        <v/>
      </c>
      <c r="C558" s="324" t="str">
        <f t="shared" ca="1" si="43"/>
        <v/>
      </c>
      <c r="D558" s="324" t="str">
        <f t="shared" ca="1" si="44"/>
        <v/>
      </c>
      <c r="E558" s="324" t="str">
        <f t="shared" ca="1" si="45"/>
        <v/>
      </c>
    </row>
    <row r="559" spans="1:5" ht="15.75" x14ac:dyDescent="0.25">
      <c r="A559" s="326" t="str">
        <f t="shared" ca="1" si="41"/>
        <v/>
      </c>
      <c r="B559" s="327" t="str">
        <f t="shared" ca="1" si="42"/>
        <v/>
      </c>
      <c r="C559" s="324" t="str">
        <f t="shared" ca="1" si="43"/>
        <v/>
      </c>
      <c r="D559" s="324" t="str">
        <f t="shared" ca="1" si="44"/>
        <v/>
      </c>
      <c r="E559" s="324" t="str">
        <f t="shared" ca="1" si="45"/>
        <v/>
      </c>
    </row>
    <row r="560" spans="1:5" ht="15.75" x14ac:dyDescent="0.25">
      <c r="A560" s="326" t="str">
        <f t="shared" ca="1" si="41"/>
        <v/>
      </c>
      <c r="B560" s="327" t="str">
        <f t="shared" ca="1" si="42"/>
        <v/>
      </c>
      <c r="C560" s="324" t="str">
        <f t="shared" ca="1" si="43"/>
        <v/>
      </c>
      <c r="D560" s="324" t="str">
        <f t="shared" ca="1" si="44"/>
        <v/>
      </c>
      <c r="E560" s="324" t="str">
        <f t="shared" ca="1" si="45"/>
        <v/>
      </c>
    </row>
    <row r="561" spans="1:5" ht="15.75" x14ac:dyDescent="0.25">
      <c r="A561" s="326" t="str">
        <f t="shared" ca="1" si="41"/>
        <v/>
      </c>
      <c r="B561" s="327" t="str">
        <f t="shared" ca="1" si="42"/>
        <v/>
      </c>
      <c r="C561" s="324" t="str">
        <f t="shared" ca="1" si="43"/>
        <v/>
      </c>
      <c r="D561" s="324" t="str">
        <f t="shared" ca="1" si="44"/>
        <v/>
      </c>
      <c r="E561" s="324" t="str">
        <f t="shared" ca="1" si="45"/>
        <v/>
      </c>
    </row>
    <row r="562" spans="1:5" ht="15.75" x14ac:dyDescent="0.25">
      <c r="A562" s="326" t="str">
        <f t="shared" ca="1" si="41"/>
        <v/>
      </c>
      <c r="B562" s="327" t="str">
        <f t="shared" ca="1" si="42"/>
        <v/>
      </c>
      <c r="C562" s="324" t="str">
        <f t="shared" ca="1" si="43"/>
        <v/>
      </c>
      <c r="D562" s="324" t="str">
        <f t="shared" ca="1" si="44"/>
        <v/>
      </c>
      <c r="E562" s="324" t="str">
        <f t="shared" ca="1" si="45"/>
        <v/>
      </c>
    </row>
    <row r="563" spans="1:5" ht="15.75" x14ac:dyDescent="0.25">
      <c r="A563" s="326" t="str">
        <f t="shared" ca="1" si="41"/>
        <v/>
      </c>
      <c r="B563" s="327" t="str">
        <f t="shared" ca="1" si="42"/>
        <v/>
      </c>
      <c r="C563" s="324" t="str">
        <f t="shared" ca="1" si="43"/>
        <v/>
      </c>
      <c r="D563" s="324" t="str">
        <f t="shared" ca="1" si="44"/>
        <v/>
      </c>
      <c r="E563" s="324" t="str">
        <f t="shared" ca="1" si="45"/>
        <v/>
      </c>
    </row>
    <row r="564" spans="1:5" ht="15.75" x14ac:dyDescent="0.25">
      <c r="A564" s="326" t="str">
        <f t="shared" ca="1" si="41"/>
        <v/>
      </c>
      <c r="B564" s="327" t="str">
        <f t="shared" ca="1" si="42"/>
        <v/>
      </c>
      <c r="C564" s="324" t="str">
        <f t="shared" ca="1" si="43"/>
        <v/>
      </c>
      <c r="D564" s="324" t="str">
        <f t="shared" ca="1" si="44"/>
        <v/>
      </c>
      <c r="E564" s="324" t="str">
        <f t="shared" ca="1" si="45"/>
        <v/>
      </c>
    </row>
    <row r="565" spans="1:5" ht="15.75" x14ac:dyDescent="0.25">
      <c r="A565" s="326" t="str">
        <f t="shared" ca="1" si="41"/>
        <v/>
      </c>
      <c r="B565" s="327" t="str">
        <f t="shared" ca="1" si="42"/>
        <v/>
      </c>
      <c r="C565" s="324" t="str">
        <f t="shared" ca="1" si="43"/>
        <v/>
      </c>
      <c r="D565" s="324" t="str">
        <f t="shared" ca="1" si="44"/>
        <v/>
      </c>
      <c r="E565" s="324" t="str">
        <f t="shared" ca="1" si="45"/>
        <v/>
      </c>
    </row>
    <row r="566" spans="1:5" ht="15.75" x14ac:dyDescent="0.25">
      <c r="A566" s="326" t="str">
        <f t="shared" ca="1" si="41"/>
        <v/>
      </c>
      <c r="B566" s="327" t="str">
        <f t="shared" ca="1" si="42"/>
        <v/>
      </c>
      <c r="C566" s="324" t="str">
        <f t="shared" ca="1" si="43"/>
        <v/>
      </c>
      <c r="D566" s="324" t="str">
        <f t="shared" ca="1" si="44"/>
        <v/>
      </c>
      <c r="E566" s="324" t="str">
        <f t="shared" ca="1" si="45"/>
        <v/>
      </c>
    </row>
    <row r="567" spans="1:5" ht="15.75" x14ac:dyDescent="0.25">
      <c r="A567" s="326" t="str">
        <f t="shared" ca="1" si="41"/>
        <v/>
      </c>
      <c r="B567" s="327" t="str">
        <f t="shared" ca="1" si="42"/>
        <v/>
      </c>
      <c r="C567" s="324" t="str">
        <f t="shared" ca="1" si="43"/>
        <v/>
      </c>
      <c r="D567" s="324" t="str">
        <f t="shared" ca="1" si="44"/>
        <v/>
      </c>
      <c r="E567" s="324" t="str">
        <f t="shared" ca="1" si="45"/>
        <v/>
      </c>
    </row>
    <row r="568" spans="1:5" ht="15.75" x14ac:dyDescent="0.25">
      <c r="A568" s="326" t="str">
        <f t="shared" ca="1" si="41"/>
        <v/>
      </c>
      <c r="B568" s="327" t="str">
        <f t="shared" ca="1" si="42"/>
        <v/>
      </c>
      <c r="C568" s="324" t="str">
        <f t="shared" ca="1" si="43"/>
        <v/>
      </c>
      <c r="D568" s="324" t="str">
        <f t="shared" ca="1" si="44"/>
        <v/>
      </c>
      <c r="E568" s="324" t="str">
        <f t="shared" ca="1" si="45"/>
        <v/>
      </c>
    </row>
    <row r="569" spans="1:5" ht="15.75" x14ac:dyDescent="0.25">
      <c r="A569" s="326" t="str">
        <f t="shared" ca="1" si="41"/>
        <v/>
      </c>
      <c r="B569" s="327" t="str">
        <f t="shared" ca="1" si="42"/>
        <v/>
      </c>
      <c r="C569" s="324" t="str">
        <f t="shared" ca="1" si="43"/>
        <v/>
      </c>
      <c r="D569" s="324" t="str">
        <f t="shared" ca="1" si="44"/>
        <v/>
      </c>
      <c r="E569" s="324" t="str">
        <f t="shared" ca="1" si="45"/>
        <v/>
      </c>
    </row>
    <row r="570" spans="1:5" ht="15.75" x14ac:dyDescent="0.25">
      <c r="A570" s="326" t="str">
        <f t="shared" ca="1" si="41"/>
        <v/>
      </c>
      <c r="B570" s="327" t="str">
        <f t="shared" ca="1" si="42"/>
        <v/>
      </c>
      <c r="C570" s="324" t="str">
        <f t="shared" ca="1" si="43"/>
        <v/>
      </c>
      <c r="D570" s="324" t="str">
        <f t="shared" ca="1" si="44"/>
        <v/>
      </c>
      <c r="E570" s="324" t="str">
        <f t="shared" ca="1" si="45"/>
        <v/>
      </c>
    </row>
    <row r="571" spans="1:5" ht="15.75" x14ac:dyDescent="0.25">
      <c r="A571" s="326" t="str">
        <f t="shared" ca="1" si="41"/>
        <v/>
      </c>
      <c r="B571" s="327" t="str">
        <f t="shared" ca="1" si="42"/>
        <v/>
      </c>
      <c r="C571" s="324" t="str">
        <f t="shared" ca="1" si="43"/>
        <v/>
      </c>
      <c r="D571" s="324" t="str">
        <f t="shared" ca="1" si="44"/>
        <v/>
      </c>
      <c r="E571" s="324" t="str">
        <f t="shared" ca="1" si="45"/>
        <v/>
      </c>
    </row>
    <row r="572" spans="1:5" ht="15.75" x14ac:dyDescent="0.25">
      <c r="A572" s="326" t="str">
        <f t="shared" ca="1" si="41"/>
        <v/>
      </c>
      <c r="B572" s="327" t="str">
        <f t="shared" ca="1" si="42"/>
        <v/>
      </c>
      <c r="C572" s="324" t="str">
        <f t="shared" ca="1" si="43"/>
        <v/>
      </c>
      <c r="D572" s="324" t="str">
        <f t="shared" ca="1" si="44"/>
        <v/>
      </c>
      <c r="E572" s="324" t="str">
        <f t="shared" ca="1" si="45"/>
        <v/>
      </c>
    </row>
    <row r="573" spans="1:5" ht="15.75" x14ac:dyDescent="0.25">
      <c r="A573" s="326" t="str">
        <f t="shared" ca="1" si="41"/>
        <v/>
      </c>
      <c r="B573" s="327" t="str">
        <f t="shared" ca="1" si="42"/>
        <v/>
      </c>
      <c r="C573" s="324" t="str">
        <f t="shared" ca="1" si="43"/>
        <v/>
      </c>
      <c r="D573" s="324" t="str">
        <f t="shared" ca="1" si="44"/>
        <v/>
      </c>
      <c r="E573" s="324" t="str">
        <f t="shared" ca="1" si="45"/>
        <v/>
      </c>
    </row>
    <row r="574" spans="1:5" ht="15.75" x14ac:dyDescent="0.25">
      <c r="A574" s="326" t="str">
        <f t="shared" ca="1" si="41"/>
        <v/>
      </c>
      <c r="B574" s="327" t="str">
        <f t="shared" ca="1" si="42"/>
        <v/>
      </c>
      <c r="C574" s="324" t="str">
        <f t="shared" ca="1" si="43"/>
        <v/>
      </c>
      <c r="D574" s="324" t="str">
        <f t="shared" ca="1" si="44"/>
        <v/>
      </c>
      <c r="E574" s="324" t="str">
        <f t="shared" ca="1" si="45"/>
        <v/>
      </c>
    </row>
    <row r="575" spans="1:5" ht="15.75" x14ac:dyDescent="0.25">
      <c r="A575" s="326" t="str">
        <f t="shared" ca="1" si="41"/>
        <v/>
      </c>
      <c r="B575" s="327" t="str">
        <f t="shared" ca="1" si="42"/>
        <v/>
      </c>
      <c r="C575" s="324" t="str">
        <f t="shared" ca="1" si="43"/>
        <v/>
      </c>
      <c r="D575" s="324" t="str">
        <f t="shared" ca="1" si="44"/>
        <v/>
      </c>
      <c r="E575" s="324" t="str">
        <f t="shared" ca="1" si="45"/>
        <v/>
      </c>
    </row>
    <row r="576" spans="1:5" ht="15.75" x14ac:dyDescent="0.25">
      <c r="A576" s="326" t="str">
        <f t="shared" ca="1" si="41"/>
        <v/>
      </c>
      <c r="B576" s="327" t="str">
        <f t="shared" ca="1" si="42"/>
        <v/>
      </c>
      <c r="C576" s="324" t="str">
        <f t="shared" ca="1" si="43"/>
        <v/>
      </c>
      <c r="D576" s="324" t="str">
        <f t="shared" ca="1" si="44"/>
        <v/>
      </c>
      <c r="E576" s="324" t="str">
        <f t="shared" ca="1" si="45"/>
        <v/>
      </c>
    </row>
    <row r="577" spans="1:5" ht="15.75" x14ac:dyDescent="0.25">
      <c r="A577" s="326" t="str">
        <f t="shared" ca="1" si="41"/>
        <v/>
      </c>
      <c r="B577" s="327" t="str">
        <f t="shared" ca="1" si="42"/>
        <v/>
      </c>
      <c r="C577" s="324" t="str">
        <f t="shared" ca="1" si="43"/>
        <v/>
      </c>
      <c r="D577" s="324" t="str">
        <f t="shared" ca="1" si="44"/>
        <v/>
      </c>
      <c r="E577" s="324" t="str">
        <f t="shared" ca="1" si="45"/>
        <v/>
      </c>
    </row>
    <row r="578" spans="1:5" ht="15.75" x14ac:dyDescent="0.25">
      <c r="A578" s="326" t="str">
        <f t="shared" ca="1" si="41"/>
        <v/>
      </c>
      <c r="B578" s="327" t="str">
        <f t="shared" ca="1" si="42"/>
        <v/>
      </c>
      <c r="C578" s="324" t="str">
        <f t="shared" ca="1" si="43"/>
        <v/>
      </c>
      <c r="D578" s="324" t="str">
        <f t="shared" ca="1" si="44"/>
        <v/>
      </c>
      <c r="E578" s="324" t="str">
        <f t="shared" ca="1" si="45"/>
        <v/>
      </c>
    </row>
    <row r="579" spans="1:5" ht="15.75" x14ac:dyDescent="0.25">
      <c r="A579" s="326" t="str">
        <f t="shared" ca="1" si="41"/>
        <v/>
      </c>
      <c r="B579" s="327" t="str">
        <f t="shared" ca="1" si="42"/>
        <v/>
      </c>
      <c r="C579" s="324" t="str">
        <f t="shared" ca="1" si="43"/>
        <v/>
      </c>
      <c r="D579" s="324" t="str">
        <f t="shared" ca="1" si="44"/>
        <v/>
      </c>
      <c r="E579" s="324" t="str">
        <f t="shared" ca="1" si="45"/>
        <v/>
      </c>
    </row>
    <row r="580" spans="1:5" ht="15.75" x14ac:dyDescent="0.25">
      <c r="A580" s="326" t="str">
        <f t="shared" ca="1" si="41"/>
        <v/>
      </c>
      <c r="B580" s="327" t="str">
        <f t="shared" ca="1" si="42"/>
        <v/>
      </c>
      <c r="C580" s="324" t="str">
        <f t="shared" ca="1" si="43"/>
        <v/>
      </c>
      <c r="D580" s="324" t="str">
        <f t="shared" ca="1" si="44"/>
        <v/>
      </c>
      <c r="E580" s="324" t="str">
        <f t="shared" ca="1" si="45"/>
        <v/>
      </c>
    </row>
    <row r="581" spans="1:5" ht="15.75" x14ac:dyDescent="0.25">
      <c r="A581" s="326" t="str">
        <f t="shared" ca="1" si="41"/>
        <v/>
      </c>
      <c r="B581" s="327" t="str">
        <f t="shared" ca="1" si="42"/>
        <v/>
      </c>
      <c r="C581" s="324" t="str">
        <f t="shared" ca="1" si="43"/>
        <v/>
      </c>
      <c r="D581" s="324" t="str">
        <f t="shared" ca="1" si="44"/>
        <v/>
      </c>
      <c r="E581" s="324" t="str">
        <f t="shared" ca="1" si="45"/>
        <v/>
      </c>
    </row>
    <row r="582" spans="1:5" ht="15.75" x14ac:dyDescent="0.25">
      <c r="A582" s="326" t="str">
        <f t="shared" ca="1" si="41"/>
        <v/>
      </c>
      <c r="B582" s="327" t="str">
        <f t="shared" ca="1" si="42"/>
        <v/>
      </c>
      <c r="C582" s="324" t="str">
        <f t="shared" ca="1" si="43"/>
        <v/>
      </c>
      <c r="D582" s="324" t="str">
        <f t="shared" ca="1" si="44"/>
        <v/>
      </c>
      <c r="E582" s="324" t="str">
        <f t="shared" ca="1" si="45"/>
        <v/>
      </c>
    </row>
    <row r="583" spans="1:5" ht="15.75" x14ac:dyDescent="0.25">
      <c r="A583" s="326" t="str">
        <f t="shared" ca="1" si="41"/>
        <v/>
      </c>
      <c r="B583" s="327" t="str">
        <f t="shared" ca="1" si="42"/>
        <v/>
      </c>
      <c r="C583" s="324" t="str">
        <f t="shared" ca="1" si="43"/>
        <v/>
      </c>
      <c r="D583" s="324" t="str">
        <f t="shared" ca="1" si="44"/>
        <v/>
      </c>
      <c r="E583" s="324" t="str">
        <f t="shared" ca="1" si="45"/>
        <v/>
      </c>
    </row>
    <row r="584" spans="1:5" ht="15.75" x14ac:dyDescent="0.25">
      <c r="A584" s="326" t="str">
        <f t="shared" ca="1" si="41"/>
        <v/>
      </c>
      <c r="B584" s="327" t="str">
        <f t="shared" ca="1" si="42"/>
        <v/>
      </c>
      <c r="C584" s="324" t="str">
        <f t="shared" ca="1" si="43"/>
        <v/>
      </c>
      <c r="D584" s="324" t="str">
        <f t="shared" ca="1" si="44"/>
        <v/>
      </c>
      <c r="E584" s="324" t="str">
        <f t="shared" ca="1" si="45"/>
        <v/>
      </c>
    </row>
    <row r="585" spans="1:5" ht="15.75" x14ac:dyDescent="0.25">
      <c r="A585" s="326" t="str">
        <f t="shared" ca="1" si="41"/>
        <v/>
      </c>
      <c r="B585" s="327" t="str">
        <f t="shared" ca="1" si="42"/>
        <v/>
      </c>
      <c r="C585" s="324" t="str">
        <f t="shared" ca="1" si="43"/>
        <v/>
      </c>
      <c r="D585" s="324" t="str">
        <f t="shared" ca="1" si="44"/>
        <v/>
      </c>
      <c r="E585" s="324" t="str">
        <f t="shared" ca="1" si="45"/>
        <v/>
      </c>
    </row>
    <row r="586" spans="1:5" ht="15.75" x14ac:dyDescent="0.25">
      <c r="A586" s="326" t="str">
        <f t="shared" ca="1" si="41"/>
        <v/>
      </c>
      <c r="B586" s="327" t="str">
        <f t="shared" ca="1" si="42"/>
        <v/>
      </c>
      <c r="C586" s="324" t="str">
        <f t="shared" ca="1" si="43"/>
        <v/>
      </c>
      <c r="D586" s="324" t="str">
        <f t="shared" ca="1" si="44"/>
        <v/>
      </c>
      <c r="E586" s="324" t="str">
        <f t="shared" ca="1" si="45"/>
        <v/>
      </c>
    </row>
    <row r="587" spans="1:5" ht="15.75" x14ac:dyDescent="0.25">
      <c r="A587" s="326" t="str">
        <f t="shared" ca="1" si="41"/>
        <v/>
      </c>
      <c r="B587" s="327" t="str">
        <f t="shared" ca="1" si="42"/>
        <v/>
      </c>
      <c r="C587" s="324" t="str">
        <f t="shared" ca="1" si="43"/>
        <v/>
      </c>
      <c r="D587" s="324" t="str">
        <f t="shared" ca="1" si="44"/>
        <v/>
      </c>
      <c r="E587" s="324" t="str">
        <f t="shared" ca="1" si="45"/>
        <v/>
      </c>
    </row>
    <row r="588" spans="1:5" ht="15.75" x14ac:dyDescent="0.25">
      <c r="A588" s="326" t="str">
        <f t="shared" ca="1" si="41"/>
        <v/>
      </c>
      <c r="B588" s="327" t="str">
        <f t="shared" ca="1" si="42"/>
        <v/>
      </c>
      <c r="C588" s="324" t="str">
        <f t="shared" ca="1" si="43"/>
        <v/>
      </c>
      <c r="D588" s="324" t="str">
        <f t="shared" ca="1" si="44"/>
        <v/>
      </c>
      <c r="E588" s="324" t="str">
        <f t="shared" ca="1" si="45"/>
        <v/>
      </c>
    </row>
    <row r="589" spans="1:5" ht="15.75" x14ac:dyDescent="0.25">
      <c r="A589" s="326" t="str">
        <f t="shared" ca="1" si="41"/>
        <v/>
      </c>
      <c r="B589" s="327" t="str">
        <f t="shared" ca="1" si="42"/>
        <v/>
      </c>
      <c r="C589" s="324" t="str">
        <f t="shared" ca="1" si="43"/>
        <v/>
      </c>
      <c r="D589" s="324" t="str">
        <f t="shared" ca="1" si="44"/>
        <v/>
      </c>
      <c r="E589" s="324" t="str">
        <f t="shared" ca="1" si="45"/>
        <v/>
      </c>
    </row>
    <row r="590" spans="1:5" ht="15.75" x14ac:dyDescent="0.25">
      <c r="A590" s="326" t="str">
        <f t="shared" ca="1" si="41"/>
        <v/>
      </c>
      <c r="B590" s="327" t="str">
        <f t="shared" ca="1" si="42"/>
        <v/>
      </c>
      <c r="C590" s="324" t="str">
        <f t="shared" ca="1" si="43"/>
        <v/>
      </c>
      <c r="D590" s="324" t="str">
        <f t="shared" ca="1" si="44"/>
        <v/>
      </c>
      <c r="E590" s="324" t="str">
        <f t="shared" ca="1" si="45"/>
        <v/>
      </c>
    </row>
    <row r="591" spans="1:5" ht="15.75" x14ac:dyDescent="0.25">
      <c r="A591" s="326" t="str">
        <f t="shared" ca="1" si="41"/>
        <v/>
      </c>
      <c r="B591" s="327" t="str">
        <f t="shared" ca="1" si="42"/>
        <v/>
      </c>
      <c r="C591" s="324" t="str">
        <f t="shared" ca="1" si="43"/>
        <v/>
      </c>
      <c r="D591" s="324" t="str">
        <f t="shared" ca="1" si="44"/>
        <v/>
      </c>
      <c r="E591" s="324" t="str">
        <f t="shared" ca="1" si="45"/>
        <v/>
      </c>
    </row>
    <row r="592" spans="1:5" ht="15.75" x14ac:dyDescent="0.25">
      <c r="A592" s="326" t="str">
        <f t="shared" ca="1" si="41"/>
        <v/>
      </c>
      <c r="B592" s="327" t="str">
        <f t="shared" ca="1" si="42"/>
        <v/>
      </c>
      <c r="C592" s="324" t="str">
        <f t="shared" ca="1" si="43"/>
        <v/>
      </c>
      <c r="D592" s="324" t="str">
        <f t="shared" ca="1" si="44"/>
        <v/>
      </c>
      <c r="E592" s="324" t="str">
        <f t="shared" ca="1" si="45"/>
        <v/>
      </c>
    </row>
    <row r="593" spans="1:5" ht="15.75" x14ac:dyDescent="0.25">
      <c r="A593" s="326" t="str">
        <f t="shared" ca="1" si="41"/>
        <v/>
      </c>
      <c r="B593" s="327" t="str">
        <f t="shared" ca="1" si="42"/>
        <v/>
      </c>
      <c r="C593" s="324" t="str">
        <f t="shared" ca="1" si="43"/>
        <v/>
      </c>
      <c r="D593" s="324" t="str">
        <f t="shared" ca="1" si="44"/>
        <v/>
      </c>
      <c r="E593" s="324" t="str">
        <f t="shared" ca="1" si="45"/>
        <v/>
      </c>
    </row>
    <row r="594" spans="1:5" ht="15.75" x14ac:dyDescent="0.25">
      <c r="A594" s="326" t="str">
        <f t="shared" ca="1" si="41"/>
        <v/>
      </c>
      <c r="B594" s="327" t="str">
        <f t="shared" ca="1" si="42"/>
        <v/>
      </c>
      <c r="C594" s="324" t="str">
        <f t="shared" ca="1" si="43"/>
        <v/>
      </c>
      <c r="D594" s="324" t="str">
        <f t="shared" ca="1" si="44"/>
        <v/>
      </c>
      <c r="E594" s="324" t="str">
        <f t="shared" ca="1" si="45"/>
        <v/>
      </c>
    </row>
    <row r="595" spans="1:5" ht="15.75" x14ac:dyDescent="0.25">
      <c r="A595" s="326" t="str">
        <f t="shared" ca="1" si="41"/>
        <v/>
      </c>
      <c r="B595" s="327" t="str">
        <f t="shared" ca="1" si="42"/>
        <v/>
      </c>
      <c r="C595" s="324" t="str">
        <f t="shared" ca="1" si="43"/>
        <v/>
      </c>
      <c r="D595" s="324" t="str">
        <f t="shared" ca="1" si="44"/>
        <v/>
      </c>
      <c r="E595" s="324" t="str">
        <f t="shared" ca="1" si="45"/>
        <v/>
      </c>
    </row>
    <row r="596" spans="1:5" ht="15.75" x14ac:dyDescent="0.25">
      <c r="A596" s="326" t="str">
        <f t="shared" ca="1" si="41"/>
        <v/>
      </c>
      <c r="B596" s="327" t="str">
        <f t="shared" ca="1" si="42"/>
        <v/>
      </c>
      <c r="C596" s="324" t="str">
        <f t="shared" ca="1" si="43"/>
        <v/>
      </c>
      <c r="D596" s="324" t="str">
        <f t="shared" ca="1" si="44"/>
        <v/>
      </c>
      <c r="E596" s="324" t="str">
        <f t="shared" ca="1" si="45"/>
        <v/>
      </c>
    </row>
    <row r="597" spans="1:5" ht="15.75" x14ac:dyDescent="0.25">
      <c r="A597" s="326" t="str">
        <f t="shared" ca="1" si="41"/>
        <v/>
      </c>
      <c r="B597" s="327" t="str">
        <f t="shared" ca="1" si="42"/>
        <v/>
      </c>
      <c r="C597" s="324" t="str">
        <f ca="1">IF(A597="","",IF(A597&lt;B$13,"",B$12))</f>
        <v/>
      </c>
      <c r="D597" s="324" t="str">
        <f t="shared" ref="D597:D623" ca="1" si="46">IF(A597="","",B596*B$4*(A597-A596)/360)</f>
        <v/>
      </c>
      <c r="E597" s="324" t="str">
        <f t="shared" ref="E597:E623" ca="1" si="47">IF(A597="","",IF(C597="",D597,D597+C597))</f>
        <v/>
      </c>
    </row>
    <row r="598" spans="1:5" ht="15.75" x14ac:dyDescent="0.25">
      <c r="A598" s="326" t="str">
        <f t="shared" ca="1" si="41"/>
        <v/>
      </c>
      <c r="B598" s="327" t="str">
        <f t="shared" ca="1" si="42"/>
        <v/>
      </c>
      <c r="C598" s="324" t="str">
        <f ca="1">IF(A598="","",IF(A598&lt;B$13,"",B$12))</f>
        <v/>
      </c>
      <c r="D598" s="324" t="str">
        <f t="shared" ca="1" si="46"/>
        <v/>
      </c>
      <c r="E598" s="324" t="str">
        <f t="shared" ca="1" si="47"/>
        <v/>
      </c>
    </row>
    <row r="599" spans="1:5" ht="15.75" x14ac:dyDescent="0.25">
      <c r="A599" s="326" t="str">
        <f t="shared" ca="1" si="41"/>
        <v/>
      </c>
      <c r="B599" s="327" t="str">
        <f t="shared" ca="1" si="42"/>
        <v/>
      </c>
      <c r="C599" s="324" t="str">
        <f ca="1">IF(A599="","",IF(A599&lt;B$13,"",B$12))</f>
        <v/>
      </c>
      <c r="D599" s="324" t="str">
        <f t="shared" ca="1" si="46"/>
        <v/>
      </c>
      <c r="E599" s="324" t="str">
        <f t="shared" ca="1" si="47"/>
        <v/>
      </c>
    </row>
    <row r="600" spans="1:5" ht="15.75" x14ac:dyDescent="0.25">
      <c r="A600" s="326" t="str">
        <f t="shared" ref="A600:A623" ca="1" si="48">IF(A599="","",IF(EDATE(A599,$B$8)&gt;EDATE(B$9,-$B$8),"",EDATE(A599,$B$8)))</f>
        <v/>
      </c>
      <c r="B600" s="327" t="str">
        <f t="shared" ca="1" si="42"/>
        <v/>
      </c>
      <c r="C600" s="324" t="str">
        <f t="shared" ref="C600:C637" ca="1" si="49">IF(A600="","",IF(A600&lt;B$13,"",B$12))</f>
        <v/>
      </c>
      <c r="D600" s="324" t="str">
        <f t="shared" ca="1" si="46"/>
        <v/>
      </c>
      <c r="E600" s="324" t="str">
        <f t="shared" ca="1" si="47"/>
        <v/>
      </c>
    </row>
    <row r="601" spans="1:5" ht="15.75" x14ac:dyDescent="0.25">
      <c r="A601" s="326" t="str">
        <f t="shared" ca="1" si="48"/>
        <v/>
      </c>
      <c r="B601" s="327" t="str">
        <f t="shared" ref="B601:B623" ca="1" si="50">IF(A601="","",IF(C601="",B600,B600+C601))</f>
        <v/>
      </c>
      <c r="C601" s="324" t="str">
        <f t="shared" ca="1" si="49"/>
        <v/>
      </c>
      <c r="D601" s="324" t="str">
        <f t="shared" ca="1" si="46"/>
        <v/>
      </c>
      <c r="E601" s="324" t="str">
        <f t="shared" ca="1" si="47"/>
        <v/>
      </c>
    </row>
    <row r="602" spans="1:5" ht="15.75" x14ac:dyDescent="0.25">
      <c r="A602" s="326" t="str">
        <f t="shared" ca="1" si="48"/>
        <v/>
      </c>
      <c r="B602" s="327" t="str">
        <f t="shared" ca="1" si="50"/>
        <v/>
      </c>
      <c r="C602" s="324" t="str">
        <f t="shared" ca="1" si="49"/>
        <v/>
      </c>
      <c r="D602" s="324" t="str">
        <f t="shared" ca="1" si="46"/>
        <v/>
      </c>
      <c r="E602" s="324" t="str">
        <f t="shared" ca="1" si="47"/>
        <v/>
      </c>
    </row>
    <row r="603" spans="1:5" ht="15.75" x14ac:dyDescent="0.25">
      <c r="A603" s="326" t="str">
        <f t="shared" ca="1" si="48"/>
        <v/>
      </c>
      <c r="B603" s="327" t="str">
        <f t="shared" ca="1" si="50"/>
        <v/>
      </c>
      <c r="C603" s="324" t="str">
        <f t="shared" ca="1" si="49"/>
        <v/>
      </c>
      <c r="D603" s="324" t="str">
        <f t="shared" ca="1" si="46"/>
        <v/>
      </c>
      <c r="E603" s="324" t="str">
        <f t="shared" ca="1" si="47"/>
        <v/>
      </c>
    </row>
    <row r="604" spans="1:5" ht="15.75" x14ac:dyDescent="0.25">
      <c r="A604" s="326" t="str">
        <f t="shared" ca="1" si="48"/>
        <v/>
      </c>
      <c r="B604" s="327" t="str">
        <f t="shared" ca="1" si="50"/>
        <v/>
      </c>
      <c r="C604" s="324" t="str">
        <f t="shared" ca="1" si="49"/>
        <v/>
      </c>
      <c r="D604" s="324" t="str">
        <f t="shared" ca="1" si="46"/>
        <v/>
      </c>
      <c r="E604" s="324" t="str">
        <f t="shared" ca="1" si="47"/>
        <v/>
      </c>
    </row>
    <row r="605" spans="1:5" ht="15.75" x14ac:dyDescent="0.25">
      <c r="A605" s="326" t="str">
        <f t="shared" ca="1" si="48"/>
        <v/>
      </c>
      <c r="B605" s="327" t="str">
        <f t="shared" ca="1" si="50"/>
        <v/>
      </c>
      <c r="C605" s="324" t="str">
        <f t="shared" ca="1" si="49"/>
        <v/>
      </c>
      <c r="D605" s="324" t="str">
        <f t="shared" ca="1" si="46"/>
        <v/>
      </c>
      <c r="E605" s="324" t="str">
        <f t="shared" ca="1" si="47"/>
        <v/>
      </c>
    </row>
    <row r="606" spans="1:5" ht="15.75" x14ac:dyDescent="0.25">
      <c r="A606" s="326" t="str">
        <f t="shared" ca="1" si="48"/>
        <v/>
      </c>
      <c r="B606" s="327" t="str">
        <f t="shared" ca="1" si="50"/>
        <v/>
      </c>
      <c r="C606" s="324" t="str">
        <f t="shared" ca="1" si="49"/>
        <v/>
      </c>
      <c r="D606" s="324" t="str">
        <f t="shared" ca="1" si="46"/>
        <v/>
      </c>
      <c r="E606" s="324" t="str">
        <f t="shared" ca="1" si="47"/>
        <v/>
      </c>
    </row>
    <row r="607" spans="1:5" ht="15.75" x14ac:dyDescent="0.25">
      <c r="A607" s="326" t="str">
        <f t="shared" ca="1" si="48"/>
        <v/>
      </c>
      <c r="B607" s="327" t="str">
        <f t="shared" ca="1" si="50"/>
        <v/>
      </c>
      <c r="C607" s="324" t="str">
        <f t="shared" ca="1" si="49"/>
        <v/>
      </c>
      <c r="D607" s="324" t="str">
        <f t="shared" ca="1" si="46"/>
        <v/>
      </c>
      <c r="E607" s="324" t="str">
        <f t="shared" ca="1" si="47"/>
        <v/>
      </c>
    </row>
    <row r="608" spans="1:5" ht="15.75" x14ac:dyDescent="0.25">
      <c r="A608" s="326" t="str">
        <f t="shared" ca="1" si="48"/>
        <v/>
      </c>
      <c r="B608" s="327" t="str">
        <f t="shared" ca="1" si="50"/>
        <v/>
      </c>
      <c r="C608" s="324" t="str">
        <f t="shared" ca="1" si="49"/>
        <v/>
      </c>
      <c r="D608" s="324" t="str">
        <f t="shared" ca="1" si="46"/>
        <v/>
      </c>
      <c r="E608" s="324" t="str">
        <f t="shared" ca="1" si="47"/>
        <v/>
      </c>
    </row>
    <row r="609" spans="1:5" ht="15.75" x14ac:dyDescent="0.25">
      <c r="A609" s="326" t="str">
        <f t="shared" ca="1" si="48"/>
        <v/>
      </c>
      <c r="B609" s="327" t="str">
        <f t="shared" ca="1" si="50"/>
        <v/>
      </c>
      <c r="C609" s="324" t="str">
        <f t="shared" ca="1" si="49"/>
        <v/>
      </c>
      <c r="D609" s="324" t="str">
        <f t="shared" ca="1" si="46"/>
        <v/>
      </c>
      <c r="E609" s="324" t="str">
        <f t="shared" ca="1" si="47"/>
        <v/>
      </c>
    </row>
    <row r="610" spans="1:5" ht="15.75" x14ac:dyDescent="0.25">
      <c r="A610" s="326" t="str">
        <f t="shared" ca="1" si="48"/>
        <v/>
      </c>
      <c r="B610" s="327" t="str">
        <f t="shared" ca="1" si="50"/>
        <v/>
      </c>
      <c r="C610" s="324" t="str">
        <f t="shared" ca="1" si="49"/>
        <v/>
      </c>
      <c r="D610" s="324" t="str">
        <f t="shared" ca="1" si="46"/>
        <v/>
      </c>
      <c r="E610" s="324" t="str">
        <f t="shared" ca="1" si="47"/>
        <v/>
      </c>
    </row>
    <row r="611" spans="1:5" ht="15.75" x14ac:dyDescent="0.25">
      <c r="A611" s="326" t="str">
        <f t="shared" ca="1" si="48"/>
        <v/>
      </c>
      <c r="B611" s="327" t="str">
        <f t="shared" ca="1" si="50"/>
        <v/>
      </c>
      <c r="C611" s="324" t="str">
        <f t="shared" ca="1" si="49"/>
        <v/>
      </c>
      <c r="D611" s="324" t="str">
        <f t="shared" ca="1" si="46"/>
        <v/>
      </c>
      <c r="E611" s="324" t="str">
        <f t="shared" ca="1" si="47"/>
        <v/>
      </c>
    </row>
    <row r="612" spans="1:5" ht="15.75" x14ac:dyDescent="0.25">
      <c r="A612" s="326" t="str">
        <f t="shared" ca="1" si="48"/>
        <v/>
      </c>
      <c r="B612" s="327" t="str">
        <f t="shared" ca="1" si="50"/>
        <v/>
      </c>
      <c r="C612" s="324" t="str">
        <f t="shared" ca="1" si="49"/>
        <v/>
      </c>
      <c r="D612" s="324" t="str">
        <f t="shared" ca="1" si="46"/>
        <v/>
      </c>
      <c r="E612" s="324" t="str">
        <f t="shared" ca="1" si="47"/>
        <v/>
      </c>
    </row>
    <row r="613" spans="1:5" ht="15.75" x14ac:dyDescent="0.25">
      <c r="A613" s="326" t="str">
        <f t="shared" ca="1" si="48"/>
        <v/>
      </c>
      <c r="B613" s="327" t="str">
        <f t="shared" ca="1" si="50"/>
        <v/>
      </c>
      <c r="C613" s="324" t="str">
        <f t="shared" ca="1" si="49"/>
        <v/>
      </c>
      <c r="D613" s="324" t="str">
        <f t="shared" ca="1" si="46"/>
        <v/>
      </c>
      <c r="E613" s="324" t="str">
        <f t="shared" ca="1" si="47"/>
        <v/>
      </c>
    </row>
    <row r="614" spans="1:5" ht="15.75" x14ac:dyDescent="0.25">
      <c r="A614" s="326" t="str">
        <f t="shared" ca="1" si="48"/>
        <v/>
      </c>
      <c r="B614" s="327" t="str">
        <f t="shared" ca="1" si="50"/>
        <v/>
      </c>
      <c r="C614" s="324" t="str">
        <f t="shared" ca="1" si="49"/>
        <v/>
      </c>
      <c r="D614" s="324" t="str">
        <f t="shared" ca="1" si="46"/>
        <v/>
      </c>
      <c r="E614" s="324" t="str">
        <f t="shared" ca="1" si="47"/>
        <v/>
      </c>
    </row>
    <row r="615" spans="1:5" ht="15.75" x14ac:dyDescent="0.25">
      <c r="A615" s="326" t="str">
        <f t="shared" ca="1" si="48"/>
        <v/>
      </c>
      <c r="B615" s="327" t="str">
        <f t="shared" ca="1" si="50"/>
        <v/>
      </c>
      <c r="C615" s="324" t="str">
        <f t="shared" ca="1" si="49"/>
        <v/>
      </c>
      <c r="D615" s="324" t="str">
        <f t="shared" ca="1" si="46"/>
        <v/>
      </c>
      <c r="E615" s="324" t="str">
        <f t="shared" ca="1" si="47"/>
        <v/>
      </c>
    </row>
    <row r="616" spans="1:5" ht="15.75" x14ac:dyDescent="0.25">
      <c r="A616" s="326" t="str">
        <f t="shared" ca="1" si="48"/>
        <v/>
      </c>
      <c r="B616" s="327" t="str">
        <f t="shared" ca="1" si="50"/>
        <v/>
      </c>
      <c r="C616" s="324" t="str">
        <f t="shared" ca="1" si="49"/>
        <v/>
      </c>
      <c r="D616" s="324" t="str">
        <f t="shared" ca="1" si="46"/>
        <v/>
      </c>
      <c r="E616" s="324" t="str">
        <f t="shared" ca="1" si="47"/>
        <v/>
      </c>
    </row>
    <row r="617" spans="1:5" ht="15.75" x14ac:dyDescent="0.25">
      <c r="A617" s="326" t="str">
        <f t="shared" ca="1" si="48"/>
        <v/>
      </c>
      <c r="B617" s="327" t="str">
        <f t="shared" ca="1" si="50"/>
        <v/>
      </c>
      <c r="C617" s="324" t="str">
        <f t="shared" ca="1" si="49"/>
        <v/>
      </c>
      <c r="D617" s="324" t="str">
        <f t="shared" ca="1" si="46"/>
        <v/>
      </c>
      <c r="E617" s="324" t="str">
        <f t="shared" ca="1" si="47"/>
        <v/>
      </c>
    </row>
    <row r="618" spans="1:5" ht="15.75" x14ac:dyDescent="0.25">
      <c r="A618" s="326" t="str">
        <f t="shared" ca="1" si="48"/>
        <v/>
      </c>
      <c r="B618" s="327" t="str">
        <f t="shared" ca="1" si="50"/>
        <v/>
      </c>
      <c r="C618" s="324" t="str">
        <f t="shared" ca="1" si="49"/>
        <v/>
      </c>
      <c r="D618" s="324" t="str">
        <f t="shared" ca="1" si="46"/>
        <v/>
      </c>
      <c r="E618" s="324" t="str">
        <f t="shared" ca="1" si="47"/>
        <v/>
      </c>
    </row>
    <row r="619" spans="1:5" ht="15.75" x14ac:dyDescent="0.25">
      <c r="A619" s="326" t="str">
        <f t="shared" ca="1" si="48"/>
        <v/>
      </c>
      <c r="B619" s="327" t="str">
        <f t="shared" ca="1" si="50"/>
        <v/>
      </c>
      <c r="C619" s="324" t="str">
        <f t="shared" ca="1" si="49"/>
        <v/>
      </c>
      <c r="D619" s="324" t="str">
        <f t="shared" ca="1" si="46"/>
        <v/>
      </c>
      <c r="E619" s="324" t="str">
        <f t="shared" ca="1" si="47"/>
        <v/>
      </c>
    </row>
    <row r="620" spans="1:5" ht="15.75" x14ac:dyDescent="0.25">
      <c r="A620" s="326" t="str">
        <f t="shared" ca="1" si="48"/>
        <v/>
      </c>
      <c r="B620" s="327" t="str">
        <f t="shared" ca="1" si="50"/>
        <v/>
      </c>
      <c r="C620" s="324" t="str">
        <f t="shared" ca="1" si="49"/>
        <v/>
      </c>
      <c r="D620" s="324" t="str">
        <f t="shared" ca="1" si="46"/>
        <v/>
      </c>
      <c r="E620" s="324" t="str">
        <f t="shared" ca="1" si="47"/>
        <v/>
      </c>
    </row>
    <row r="621" spans="1:5" ht="15.75" x14ac:dyDescent="0.25">
      <c r="A621" s="326" t="str">
        <f t="shared" ca="1" si="48"/>
        <v/>
      </c>
      <c r="B621" s="327" t="str">
        <f t="shared" ca="1" si="50"/>
        <v/>
      </c>
      <c r="C621" s="324" t="str">
        <f t="shared" ca="1" si="49"/>
        <v/>
      </c>
      <c r="D621" s="324" t="str">
        <f t="shared" ca="1" si="46"/>
        <v/>
      </c>
      <c r="E621" s="324" t="str">
        <f t="shared" ca="1" si="47"/>
        <v/>
      </c>
    </row>
    <row r="622" spans="1:5" ht="15.75" x14ac:dyDescent="0.25">
      <c r="A622" s="326" t="str">
        <f t="shared" ca="1" si="48"/>
        <v/>
      </c>
      <c r="B622" s="327" t="str">
        <f t="shared" ca="1" si="50"/>
        <v/>
      </c>
      <c r="C622" s="324" t="str">
        <f t="shared" ca="1" si="49"/>
        <v/>
      </c>
      <c r="D622" s="324" t="str">
        <f t="shared" ca="1" si="46"/>
        <v/>
      </c>
      <c r="E622" s="324" t="str">
        <f t="shared" ca="1" si="47"/>
        <v/>
      </c>
    </row>
    <row r="623" spans="1:5" ht="15.75" x14ac:dyDescent="0.25">
      <c r="A623" s="326" t="str">
        <f t="shared" ca="1" si="48"/>
        <v/>
      </c>
      <c r="B623" s="327" t="str">
        <f t="shared" ca="1" si="50"/>
        <v/>
      </c>
      <c r="C623" s="324" t="str">
        <f t="shared" ca="1" si="49"/>
        <v/>
      </c>
      <c r="D623" s="324" t="str">
        <f t="shared" ca="1" si="46"/>
        <v/>
      </c>
      <c r="E623" s="324" t="str">
        <f t="shared" ca="1" si="47"/>
        <v/>
      </c>
    </row>
    <row r="624" spans="1:5" ht="15.75" x14ac:dyDescent="0.25">
      <c r="A624" s="330" t="str">
        <f t="shared" ref="A624:A655" ca="1" si="51">IF(A623="","",IF(EDATE(A623,$B$8)&gt;B$9,"",EDATE(A623,$B$8)))</f>
        <v/>
      </c>
      <c r="B624" s="323"/>
      <c r="C624" s="324" t="str">
        <f t="shared" ca="1" si="49"/>
        <v/>
      </c>
      <c r="D624" s="323"/>
      <c r="E624" s="323"/>
    </row>
    <row r="625" spans="1:5" ht="15.75" x14ac:dyDescent="0.25">
      <c r="A625" s="330" t="str">
        <f t="shared" ca="1" si="51"/>
        <v/>
      </c>
      <c r="B625" s="323"/>
      <c r="C625" s="324" t="str">
        <f t="shared" ca="1" si="49"/>
        <v/>
      </c>
      <c r="D625" s="323"/>
      <c r="E625" s="323"/>
    </row>
    <row r="626" spans="1:5" ht="15.75" x14ac:dyDescent="0.25">
      <c r="A626" s="330" t="str">
        <f t="shared" ca="1" si="51"/>
        <v/>
      </c>
      <c r="B626" s="323"/>
      <c r="C626" s="324" t="str">
        <f t="shared" ca="1" si="49"/>
        <v/>
      </c>
      <c r="D626" s="323"/>
      <c r="E626" s="323"/>
    </row>
    <row r="627" spans="1:5" ht="15.75" x14ac:dyDescent="0.25">
      <c r="A627" s="330" t="str">
        <f t="shared" ca="1" si="51"/>
        <v/>
      </c>
      <c r="B627" s="323"/>
      <c r="C627" s="324" t="str">
        <f t="shared" ca="1" si="49"/>
        <v/>
      </c>
      <c r="D627" s="323"/>
      <c r="E627" s="323"/>
    </row>
    <row r="628" spans="1:5" ht="15.75" x14ac:dyDescent="0.25">
      <c r="A628" s="330" t="str">
        <f t="shared" ca="1" si="51"/>
        <v/>
      </c>
      <c r="B628" s="323"/>
      <c r="C628" s="324" t="str">
        <f t="shared" ca="1" si="49"/>
        <v/>
      </c>
      <c r="D628" s="323"/>
      <c r="E628" s="323"/>
    </row>
    <row r="629" spans="1:5" ht="15.75" x14ac:dyDescent="0.25">
      <c r="A629" s="330" t="str">
        <f t="shared" ca="1" si="51"/>
        <v/>
      </c>
      <c r="B629" s="323"/>
      <c r="C629" s="324" t="str">
        <f t="shared" ca="1" si="49"/>
        <v/>
      </c>
      <c r="D629" s="323"/>
      <c r="E629" s="323"/>
    </row>
    <row r="630" spans="1:5" ht="15.75" x14ac:dyDescent="0.25">
      <c r="A630" s="330" t="str">
        <f t="shared" ca="1" si="51"/>
        <v/>
      </c>
      <c r="B630" s="323"/>
      <c r="C630" s="324" t="str">
        <f t="shared" ca="1" si="49"/>
        <v/>
      </c>
      <c r="D630" s="323"/>
      <c r="E630" s="323"/>
    </row>
    <row r="631" spans="1:5" ht="15.75" x14ac:dyDescent="0.25">
      <c r="A631" s="330" t="str">
        <f t="shared" ca="1" si="51"/>
        <v/>
      </c>
      <c r="B631" s="323"/>
      <c r="C631" s="324" t="str">
        <f t="shared" ca="1" si="49"/>
        <v/>
      </c>
      <c r="D631" s="323"/>
      <c r="E631" s="323"/>
    </row>
    <row r="632" spans="1:5" ht="15.75" x14ac:dyDescent="0.25">
      <c r="A632" s="330" t="str">
        <f t="shared" ca="1" si="51"/>
        <v/>
      </c>
      <c r="B632" s="323"/>
      <c r="C632" s="324" t="str">
        <f t="shared" ca="1" si="49"/>
        <v/>
      </c>
      <c r="D632" s="323"/>
      <c r="E632" s="323"/>
    </row>
    <row r="633" spans="1:5" ht="15.75" x14ac:dyDescent="0.25">
      <c r="A633" s="330" t="str">
        <f t="shared" ca="1" si="51"/>
        <v/>
      </c>
      <c r="B633" s="323"/>
      <c r="C633" s="324" t="str">
        <f t="shared" ca="1" si="49"/>
        <v/>
      </c>
      <c r="D633" s="323"/>
      <c r="E633" s="323"/>
    </row>
    <row r="634" spans="1:5" ht="15.75" x14ac:dyDescent="0.25">
      <c r="A634" s="330" t="str">
        <f t="shared" ca="1" si="51"/>
        <v/>
      </c>
      <c r="B634" s="323"/>
      <c r="C634" s="324" t="str">
        <f t="shared" ca="1" si="49"/>
        <v/>
      </c>
      <c r="D634" s="323"/>
      <c r="E634" s="323"/>
    </row>
    <row r="635" spans="1:5" ht="15.75" x14ac:dyDescent="0.25">
      <c r="A635" s="330" t="str">
        <f t="shared" ca="1" si="51"/>
        <v/>
      </c>
      <c r="B635" s="323"/>
      <c r="C635" s="324" t="str">
        <f t="shared" ca="1" si="49"/>
        <v/>
      </c>
      <c r="D635" s="323"/>
      <c r="E635" s="323"/>
    </row>
    <row r="636" spans="1:5" ht="15.75" x14ac:dyDescent="0.25">
      <c r="A636" s="330" t="str">
        <f t="shared" ca="1" si="51"/>
        <v/>
      </c>
      <c r="B636" s="323"/>
      <c r="C636" s="324" t="str">
        <f t="shared" ca="1" si="49"/>
        <v/>
      </c>
      <c r="D636" s="323"/>
      <c r="E636" s="323"/>
    </row>
    <row r="637" spans="1:5" ht="15.75" x14ac:dyDescent="0.25">
      <c r="A637" s="330" t="str">
        <f t="shared" ca="1" si="51"/>
        <v/>
      </c>
      <c r="B637" s="323"/>
      <c r="C637" s="324" t="str">
        <f t="shared" ca="1" si="49"/>
        <v/>
      </c>
      <c r="D637" s="323"/>
      <c r="E637" s="323"/>
    </row>
    <row r="638" spans="1:5" ht="15.75" x14ac:dyDescent="0.25">
      <c r="A638" s="330" t="str">
        <f t="shared" ca="1" si="51"/>
        <v/>
      </c>
      <c r="B638" s="323"/>
      <c r="C638" s="323"/>
      <c r="D638" s="323"/>
      <c r="E638" s="323"/>
    </row>
    <row r="639" spans="1:5" ht="15.75" x14ac:dyDescent="0.25">
      <c r="A639" s="330" t="str">
        <f t="shared" ca="1" si="51"/>
        <v/>
      </c>
      <c r="B639" s="323"/>
      <c r="C639" s="323"/>
      <c r="D639" s="323"/>
      <c r="E639" s="323"/>
    </row>
    <row r="640" spans="1:5" ht="15.75" x14ac:dyDescent="0.25">
      <c r="A640" s="330" t="str">
        <f t="shared" ca="1" si="51"/>
        <v/>
      </c>
      <c r="B640" s="323"/>
      <c r="C640" s="323"/>
      <c r="D640" s="323"/>
      <c r="E640" s="323"/>
    </row>
    <row r="641" spans="1:5" ht="15.75" x14ac:dyDescent="0.25">
      <c r="A641" s="330" t="str">
        <f t="shared" ca="1" si="51"/>
        <v/>
      </c>
      <c r="B641" s="323"/>
      <c r="C641" s="323"/>
      <c r="D641" s="323"/>
      <c r="E641" s="323"/>
    </row>
    <row r="642" spans="1:5" ht="15.75" x14ac:dyDescent="0.25">
      <c r="A642" s="330" t="str">
        <f t="shared" ca="1" si="51"/>
        <v/>
      </c>
      <c r="B642" s="323"/>
      <c r="C642" s="323"/>
      <c r="D642" s="323"/>
      <c r="E642" s="323"/>
    </row>
    <row r="643" spans="1:5" ht="15.75" x14ac:dyDescent="0.25">
      <c r="A643" s="330" t="str">
        <f t="shared" ca="1" si="51"/>
        <v/>
      </c>
      <c r="B643" s="323"/>
      <c r="C643" s="323"/>
      <c r="D643" s="323"/>
      <c r="E643" s="323"/>
    </row>
    <row r="644" spans="1:5" ht="15.75" x14ac:dyDescent="0.25">
      <c r="A644" s="330" t="str">
        <f t="shared" ca="1" si="51"/>
        <v/>
      </c>
      <c r="B644" s="323"/>
      <c r="C644" s="323"/>
      <c r="D644" s="323"/>
      <c r="E644" s="323"/>
    </row>
    <row r="645" spans="1:5" ht="15.75" x14ac:dyDescent="0.25">
      <c r="A645" s="330" t="str">
        <f t="shared" ca="1" si="51"/>
        <v/>
      </c>
      <c r="B645" s="323"/>
      <c r="C645" s="323"/>
      <c r="D645" s="323"/>
      <c r="E645" s="323"/>
    </row>
    <row r="646" spans="1:5" ht="15.75" x14ac:dyDescent="0.25">
      <c r="A646" s="330" t="str">
        <f t="shared" ca="1" si="51"/>
        <v/>
      </c>
      <c r="B646" s="323"/>
      <c r="C646" s="323"/>
      <c r="D646" s="323"/>
      <c r="E646" s="323"/>
    </row>
    <row r="647" spans="1:5" ht="15.75" x14ac:dyDescent="0.25">
      <c r="A647" s="330" t="str">
        <f t="shared" ca="1" si="51"/>
        <v/>
      </c>
      <c r="B647" s="323"/>
      <c r="C647" s="323"/>
      <c r="D647" s="323"/>
      <c r="E647" s="323"/>
    </row>
    <row r="648" spans="1:5" ht="15.75" x14ac:dyDescent="0.25">
      <c r="A648" s="330" t="str">
        <f t="shared" ca="1" si="51"/>
        <v/>
      </c>
      <c r="B648" s="323"/>
      <c r="C648" s="323"/>
      <c r="D648" s="323"/>
      <c r="E648" s="323"/>
    </row>
    <row r="649" spans="1:5" ht="15.75" x14ac:dyDescent="0.25">
      <c r="A649" s="330" t="str">
        <f t="shared" ca="1" si="51"/>
        <v/>
      </c>
      <c r="B649" s="323"/>
      <c r="C649" s="323"/>
      <c r="D649" s="323"/>
      <c r="E649" s="323"/>
    </row>
    <row r="650" spans="1:5" ht="15.75" x14ac:dyDescent="0.25">
      <c r="A650" s="330" t="str">
        <f t="shared" ca="1" si="51"/>
        <v/>
      </c>
      <c r="B650" s="323"/>
      <c r="C650" s="323"/>
      <c r="D650" s="323"/>
      <c r="E650" s="323"/>
    </row>
    <row r="651" spans="1:5" ht="15.75" x14ac:dyDescent="0.25">
      <c r="A651" s="330" t="str">
        <f t="shared" ca="1" si="51"/>
        <v/>
      </c>
      <c r="B651" s="323"/>
      <c r="C651" s="323"/>
      <c r="D651" s="323"/>
      <c r="E651" s="323"/>
    </row>
    <row r="652" spans="1:5" ht="15.75" x14ac:dyDescent="0.25">
      <c r="A652" s="330" t="str">
        <f t="shared" ca="1" si="51"/>
        <v/>
      </c>
      <c r="B652" s="323"/>
      <c r="C652" s="323"/>
      <c r="D652" s="323"/>
      <c r="E652" s="323"/>
    </row>
    <row r="653" spans="1:5" ht="15.75" x14ac:dyDescent="0.25">
      <c r="A653" s="330" t="str">
        <f t="shared" ca="1" si="51"/>
        <v/>
      </c>
      <c r="B653" s="323"/>
      <c r="C653" s="323"/>
      <c r="D653" s="323"/>
      <c r="E653" s="323"/>
    </row>
    <row r="654" spans="1:5" ht="15.75" x14ac:dyDescent="0.25">
      <c r="A654" s="330" t="str">
        <f t="shared" ca="1" si="51"/>
        <v/>
      </c>
      <c r="B654" s="323"/>
      <c r="C654" s="323"/>
      <c r="D654" s="323"/>
      <c r="E654" s="323"/>
    </row>
    <row r="655" spans="1:5" ht="15.75" x14ac:dyDescent="0.25">
      <c r="A655" s="330" t="str">
        <f t="shared" ca="1" si="51"/>
        <v/>
      </c>
      <c r="B655" s="323"/>
      <c r="C655" s="323"/>
      <c r="D655" s="323"/>
      <c r="E655" s="323"/>
    </row>
    <row r="656" spans="1:5" ht="15.75" x14ac:dyDescent="0.25">
      <c r="A656" s="330" t="str">
        <f t="shared" ref="A656:A687" ca="1" si="52">IF(A655="","",IF(EDATE(A655,$B$8)&gt;B$9,"",EDATE(A655,$B$8)))</f>
        <v/>
      </c>
      <c r="B656" s="323"/>
      <c r="C656" s="323"/>
      <c r="D656" s="323"/>
      <c r="E656" s="323"/>
    </row>
    <row r="657" spans="1:5" ht="15.75" x14ac:dyDescent="0.25">
      <c r="A657" s="330" t="str">
        <f t="shared" ca="1" si="52"/>
        <v/>
      </c>
      <c r="B657" s="323"/>
      <c r="C657" s="323"/>
      <c r="D657" s="323"/>
      <c r="E657" s="323"/>
    </row>
    <row r="658" spans="1:5" ht="15.75" x14ac:dyDescent="0.25">
      <c r="A658" s="330" t="str">
        <f t="shared" ca="1" si="52"/>
        <v/>
      </c>
      <c r="B658" s="323"/>
      <c r="C658" s="323"/>
      <c r="D658" s="323"/>
      <c r="E658" s="323"/>
    </row>
    <row r="659" spans="1:5" ht="15.75" x14ac:dyDescent="0.25">
      <c r="A659" s="330" t="str">
        <f t="shared" ca="1" si="52"/>
        <v/>
      </c>
      <c r="B659" s="323"/>
      <c r="C659" s="323"/>
      <c r="D659" s="323"/>
      <c r="E659" s="323"/>
    </row>
    <row r="660" spans="1:5" ht="15.75" x14ac:dyDescent="0.25">
      <c r="A660" s="330" t="str">
        <f t="shared" ca="1" si="52"/>
        <v/>
      </c>
      <c r="B660" s="323"/>
      <c r="C660" s="323"/>
      <c r="D660" s="323"/>
      <c r="E660" s="323"/>
    </row>
    <row r="661" spans="1:5" ht="15.75" x14ac:dyDescent="0.25">
      <c r="A661" s="330" t="str">
        <f t="shared" ca="1" si="52"/>
        <v/>
      </c>
      <c r="B661" s="323"/>
      <c r="C661" s="323"/>
      <c r="D661" s="323"/>
      <c r="E661" s="323"/>
    </row>
    <row r="662" spans="1:5" ht="15.75" x14ac:dyDescent="0.25">
      <c r="A662" s="330" t="str">
        <f t="shared" ca="1" si="52"/>
        <v/>
      </c>
      <c r="B662" s="323"/>
      <c r="C662" s="323"/>
      <c r="D662" s="323"/>
      <c r="E662" s="323"/>
    </row>
    <row r="663" spans="1:5" ht="15.75" x14ac:dyDescent="0.25">
      <c r="A663" s="330" t="str">
        <f t="shared" ca="1" si="52"/>
        <v/>
      </c>
      <c r="B663" s="323"/>
      <c r="C663" s="323"/>
      <c r="D663" s="323"/>
      <c r="E663" s="323"/>
    </row>
    <row r="664" spans="1:5" ht="15.75" x14ac:dyDescent="0.25">
      <c r="A664" s="330" t="str">
        <f t="shared" ca="1" si="52"/>
        <v/>
      </c>
      <c r="B664" s="323"/>
      <c r="C664" s="323"/>
      <c r="D664" s="323"/>
      <c r="E664" s="323"/>
    </row>
    <row r="665" spans="1:5" ht="15.75" x14ac:dyDescent="0.25">
      <c r="A665" s="330" t="str">
        <f t="shared" ca="1" si="52"/>
        <v/>
      </c>
      <c r="B665" s="323"/>
      <c r="C665" s="323"/>
      <c r="D665" s="323"/>
      <c r="E665" s="323"/>
    </row>
    <row r="666" spans="1:5" ht="15.75" x14ac:dyDescent="0.25">
      <c r="A666" s="330" t="str">
        <f t="shared" ca="1" si="52"/>
        <v/>
      </c>
      <c r="B666" s="323"/>
      <c r="C666" s="323"/>
      <c r="D666" s="323"/>
      <c r="E666" s="323"/>
    </row>
    <row r="667" spans="1:5" ht="15.75" x14ac:dyDescent="0.25">
      <c r="A667" s="330" t="str">
        <f t="shared" ca="1" si="52"/>
        <v/>
      </c>
      <c r="B667" s="323"/>
      <c r="C667" s="323"/>
      <c r="D667" s="323"/>
      <c r="E667" s="323"/>
    </row>
    <row r="668" spans="1:5" ht="15.75" x14ac:dyDescent="0.25">
      <c r="A668" s="330" t="str">
        <f t="shared" ca="1" si="52"/>
        <v/>
      </c>
      <c r="B668" s="323"/>
      <c r="C668" s="323"/>
      <c r="D668" s="323"/>
      <c r="E668" s="323"/>
    </row>
    <row r="669" spans="1:5" ht="15.75" x14ac:dyDescent="0.25">
      <c r="A669" s="330" t="str">
        <f t="shared" ca="1" si="52"/>
        <v/>
      </c>
      <c r="B669" s="323"/>
      <c r="C669" s="323"/>
      <c r="D669" s="323"/>
      <c r="E669" s="323"/>
    </row>
    <row r="670" spans="1:5" ht="15.75" x14ac:dyDescent="0.25">
      <c r="A670" s="330" t="str">
        <f t="shared" ca="1" si="52"/>
        <v/>
      </c>
      <c r="B670" s="323"/>
      <c r="C670" s="323"/>
      <c r="D670" s="323"/>
      <c r="E670" s="323"/>
    </row>
    <row r="671" spans="1:5" ht="15.75" x14ac:dyDescent="0.25">
      <c r="A671" s="330" t="str">
        <f t="shared" ca="1" si="52"/>
        <v/>
      </c>
      <c r="B671" s="323"/>
      <c r="C671" s="323"/>
      <c r="D671" s="323"/>
      <c r="E671" s="323"/>
    </row>
    <row r="672" spans="1:5" ht="15.75" x14ac:dyDescent="0.25">
      <c r="A672" s="330" t="str">
        <f t="shared" ca="1" si="52"/>
        <v/>
      </c>
      <c r="B672" s="323"/>
      <c r="C672" s="323"/>
      <c r="D672" s="323"/>
      <c r="E672" s="323"/>
    </row>
    <row r="673" spans="1:5" ht="15.75" x14ac:dyDescent="0.25">
      <c r="A673" s="330" t="str">
        <f t="shared" ca="1" si="52"/>
        <v/>
      </c>
      <c r="B673" s="323"/>
      <c r="C673" s="323"/>
      <c r="D673" s="323"/>
      <c r="E673" s="323"/>
    </row>
    <row r="674" spans="1:5" ht="15.75" x14ac:dyDescent="0.25">
      <c r="A674" s="330" t="str">
        <f t="shared" ca="1" si="52"/>
        <v/>
      </c>
      <c r="B674" s="323"/>
      <c r="C674" s="323"/>
      <c r="D674" s="323"/>
      <c r="E674" s="323"/>
    </row>
    <row r="675" spans="1:5" ht="15.75" x14ac:dyDescent="0.25">
      <c r="A675" s="330" t="str">
        <f t="shared" ca="1" si="52"/>
        <v/>
      </c>
      <c r="B675" s="323"/>
      <c r="C675" s="323"/>
      <c r="D675" s="323"/>
      <c r="E675" s="323"/>
    </row>
    <row r="676" spans="1:5" ht="15.75" x14ac:dyDescent="0.25">
      <c r="A676" s="330" t="str">
        <f t="shared" ca="1" si="52"/>
        <v/>
      </c>
      <c r="B676" s="323"/>
      <c r="C676" s="323"/>
      <c r="D676" s="323"/>
      <c r="E676" s="323"/>
    </row>
    <row r="677" spans="1:5" ht="15.75" x14ac:dyDescent="0.25">
      <c r="A677" s="330" t="str">
        <f t="shared" ca="1" si="52"/>
        <v/>
      </c>
      <c r="B677" s="323"/>
      <c r="C677" s="323"/>
      <c r="D677" s="323"/>
      <c r="E677" s="323"/>
    </row>
    <row r="678" spans="1:5" ht="15.75" x14ac:dyDescent="0.25">
      <c r="A678" s="330" t="str">
        <f t="shared" ca="1" si="52"/>
        <v/>
      </c>
      <c r="B678" s="323"/>
      <c r="C678" s="323"/>
      <c r="D678" s="323"/>
      <c r="E678" s="323"/>
    </row>
    <row r="679" spans="1:5" ht="15.75" x14ac:dyDescent="0.25">
      <c r="A679" s="330" t="str">
        <f t="shared" ca="1" si="52"/>
        <v/>
      </c>
      <c r="B679" s="323"/>
      <c r="C679" s="323"/>
      <c r="D679" s="323"/>
      <c r="E679" s="323"/>
    </row>
    <row r="680" spans="1:5" ht="15.75" x14ac:dyDescent="0.25">
      <c r="A680" s="330" t="str">
        <f t="shared" ca="1" si="52"/>
        <v/>
      </c>
      <c r="B680" s="323"/>
      <c r="C680" s="323"/>
      <c r="D680" s="323"/>
      <c r="E680" s="323"/>
    </row>
    <row r="681" spans="1:5" ht="15.75" x14ac:dyDescent="0.25">
      <c r="A681" s="330" t="str">
        <f t="shared" ca="1" si="52"/>
        <v/>
      </c>
      <c r="B681" s="323"/>
      <c r="C681" s="323"/>
      <c r="D681" s="323"/>
      <c r="E681" s="323"/>
    </row>
    <row r="682" spans="1:5" ht="15.75" x14ac:dyDescent="0.25">
      <c r="A682" s="330" t="str">
        <f t="shared" ca="1" si="52"/>
        <v/>
      </c>
      <c r="B682" s="323"/>
      <c r="C682" s="323"/>
      <c r="D682" s="323"/>
      <c r="E682" s="323"/>
    </row>
    <row r="683" spans="1:5" ht="15.75" x14ac:dyDescent="0.25">
      <c r="A683" s="330" t="str">
        <f t="shared" ca="1" si="52"/>
        <v/>
      </c>
      <c r="B683" s="323"/>
      <c r="C683" s="323"/>
      <c r="D683" s="323"/>
      <c r="E683" s="323"/>
    </row>
    <row r="684" spans="1:5" ht="15.75" x14ac:dyDescent="0.25">
      <c r="A684" s="330" t="str">
        <f t="shared" ca="1" si="52"/>
        <v/>
      </c>
      <c r="B684" s="323"/>
      <c r="C684" s="323"/>
      <c r="D684" s="323"/>
      <c r="E684" s="323"/>
    </row>
    <row r="685" spans="1:5" ht="15.75" x14ac:dyDescent="0.25">
      <c r="A685" s="330" t="str">
        <f t="shared" ca="1" si="52"/>
        <v/>
      </c>
      <c r="B685" s="323"/>
      <c r="C685" s="323"/>
      <c r="D685" s="323"/>
      <c r="E685" s="323"/>
    </row>
    <row r="686" spans="1:5" ht="15.75" x14ac:dyDescent="0.25">
      <c r="A686" s="330" t="str">
        <f t="shared" ca="1" si="52"/>
        <v/>
      </c>
      <c r="B686" s="323"/>
      <c r="C686" s="323"/>
      <c r="D686" s="323"/>
      <c r="E686" s="323"/>
    </row>
    <row r="687" spans="1:5" ht="15.75" x14ac:dyDescent="0.25">
      <c r="A687" s="330" t="str">
        <f t="shared" ca="1" si="52"/>
        <v/>
      </c>
      <c r="B687" s="323"/>
      <c r="C687" s="323"/>
      <c r="D687" s="323"/>
      <c r="E687" s="323"/>
    </row>
    <row r="688" spans="1:5" ht="15.75" x14ac:dyDescent="0.25">
      <c r="A688" s="330" t="str">
        <f t="shared" ref="A688:A719" ca="1" si="53">IF(A687="","",IF(EDATE(A687,$B$8)&gt;B$9,"",EDATE(A687,$B$8)))</f>
        <v/>
      </c>
      <c r="B688" s="323"/>
      <c r="C688" s="323"/>
      <c r="D688" s="323"/>
      <c r="E688" s="323"/>
    </row>
    <row r="689" spans="1:5" ht="15.75" x14ac:dyDescent="0.25">
      <c r="A689" s="330" t="str">
        <f t="shared" ca="1" si="53"/>
        <v/>
      </c>
      <c r="B689" s="323"/>
      <c r="C689" s="323"/>
      <c r="D689" s="323"/>
      <c r="E689" s="323"/>
    </row>
    <row r="690" spans="1:5" ht="15.75" x14ac:dyDescent="0.25">
      <c r="A690" s="330" t="str">
        <f t="shared" ca="1" si="53"/>
        <v/>
      </c>
      <c r="B690" s="323"/>
      <c r="C690" s="323"/>
      <c r="D690" s="323"/>
      <c r="E690" s="323"/>
    </row>
    <row r="691" spans="1:5" ht="15.75" x14ac:dyDescent="0.25">
      <c r="A691" s="330" t="str">
        <f t="shared" ca="1" si="53"/>
        <v/>
      </c>
      <c r="B691" s="323"/>
      <c r="C691" s="323"/>
      <c r="D691" s="323"/>
      <c r="E691" s="323"/>
    </row>
    <row r="692" spans="1:5" ht="15.75" x14ac:dyDescent="0.25">
      <c r="A692" s="330" t="str">
        <f t="shared" ca="1" si="53"/>
        <v/>
      </c>
      <c r="B692" s="323"/>
      <c r="C692" s="323"/>
      <c r="D692" s="323"/>
      <c r="E692" s="323"/>
    </row>
    <row r="693" spans="1:5" ht="15.75" x14ac:dyDescent="0.25">
      <c r="A693" s="330" t="str">
        <f t="shared" ca="1" si="53"/>
        <v/>
      </c>
      <c r="B693" s="323"/>
      <c r="C693" s="323"/>
      <c r="D693" s="323"/>
      <c r="E693" s="323"/>
    </row>
    <row r="694" spans="1:5" ht="15.75" x14ac:dyDescent="0.25">
      <c r="A694" s="330" t="str">
        <f t="shared" ca="1" si="53"/>
        <v/>
      </c>
      <c r="B694" s="323"/>
      <c r="C694" s="323"/>
      <c r="D694" s="323"/>
      <c r="E694" s="323"/>
    </row>
    <row r="695" spans="1:5" ht="15.75" x14ac:dyDescent="0.25">
      <c r="A695" s="330" t="str">
        <f t="shared" ca="1" si="53"/>
        <v/>
      </c>
      <c r="B695" s="323"/>
      <c r="C695" s="323"/>
      <c r="D695" s="323"/>
      <c r="E695" s="323"/>
    </row>
    <row r="696" spans="1:5" ht="15.75" x14ac:dyDescent="0.25">
      <c r="A696" s="330" t="str">
        <f t="shared" ca="1" si="53"/>
        <v/>
      </c>
      <c r="B696" s="323"/>
      <c r="C696" s="323"/>
      <c r="D696" s="323"/>
      <c r="E696" s="323"/>
    </row>
    <row r="697" spans="1:5" ht="15.75" x14ac:dyDescent="0.25">
      <c r="A697" s="330" t="str">
        <f t="shared" ca="1" si="53"/>
        <v/>
      </c>
      <c r="B697" s="323"/>
      <c r="C697" s="323"/>
      <c r="D697" s="323"/>
      <c r="E697" s="323"/>
    </row>
    <row r="698" spans="1:5" ht="15.75" x14ac:dyDescent="0.25">
      <c r="A698" s="330" t="str">
        <f t="shared" ca="1" si="53"/>
        <v/>
      </c>
      <c r="B698" s="323"/>
      <c r="C698" s="323"/>
      <c r="D698" s="323"/>
      <c r="E698" s="323"/>
    </row>
    <row r="699" spans="1:5" ht="15.75" x14ac:dyDescent="0.25">
      <c r="A699" s="330" t="str">
        <f t="shared" ca="1" si="53"/>
        <v/>
      </c>
      <c r="B699" s="323"/>
      <c r="C699" s="323"/>
      <c r="D699" s="323"/>
      <c r="E699" s="323"/>
    </row>
    <row r="700" spans="1:5" ht="15.75" x14ac:dyDescent="0.25">
      <c r="A700" s="330" t="str">
        <f t="shared" ca="1" si="53"/>
        <v/>
      </c>
      <c r="B700" s="323"/>
      <c r="C700" s="323"/>
      <c r="D700" s="323"/>
      <c r="E700" s="323"/>
    </row>
    <row r="701" spans="1:5" ht="15.75" x14ac:dyDescent="0.25">
      <c r="A701" s="330" t="str">
        <f t="shared" ca="1" si="53"/>
        <v/>
      </c>
      <c r="B701" s="323"/>
      <c r="C701" s="323"/>
      <c r="D701" s="323"/>
      <c r="E701" s="323"/>
    </row>
    <row r="702" spans="1:5" ht="15.75" x14ac:dyDescent="0.25">
      <c r="A702" s="330" t="str">
        <f t="shared" ca="1" si="53"/>
        <v/>
      </c>
      <c r="B702" s="323"/>
      <c r="C702" s="323"/>
      <c r="D702" s="323"/>
      <c r="E702" s="323"/>
    </row>
    <row r="703" spans="1:5" ht="15.75" x14ac:dyDescent="0.25">
      <c r="A703" s="330" t="str">
        <f t="shared" ca="1" si="53"/>
        <v/>
      </c>
      <c r="B703" s="323"/>
      <c r="C703" s="323"/>
      <c r="D703" s="323"/>
      <c r="E703" s="323"/>
    </row>
    <row r="704" spans="1:5" ht="15.75" x14ac:dyDescent="0.25">
      <c r="A704" s="330" t="str">
        <f t="shared" ca="1" si="53"/>
        <v/>
      </c>
      <c r="B704" s="323"/>
      <c r="C704" s="323"/>
      <c r="D704" s="323"/>
      <c r="E704" s="323"/>
    </row>
    <row r="705" spans="1:5" ht="15.75" x14ac:dyDescent="0.25">
      <c r="A705" s="330" t="str">
        <f t="shared" ca="1" si="53"/>
        <v/>
      </c>
      <c r="B705" s="323"/>
      <c r="C705" s="323"/>
      <c r="D705" s="323"/>
      <c r="E705" s="323"/>
    </row>
    <row r="706" spans="1:5" ht="15.75" x14ac:dyDescent="0.25">
      <c r="A706" s="330" t="str">
        <f t="shared" ca="1" si="53"/>
        <v/>
      </c>
      <c r="B706" s="323"/>
      <c r="C706" s="323"/>
      <c r="D706" s="323"/>
      <c r="E706" s="323"/>
    </row>
    <row r="707" spans="1:5" ht="15.75" x14ac:dyDescent="0.25">
      <c r="A707" s="330" t="str">
        <f t="shared" ca="1" si="53"/>
        <v/>
      </c>
      <c r="B707" s="323"/>
      <c r="C707" s="323"/>
      <c r="D707" s="323"/>
      <c r="E707" s="323"/>
    </row>
    <row r="708" spans="1:5" ht="15.75" x14ac:dyDescent="0.25">
      <c r="A708" s="330" t="str">
        <f t="shared" ca="1" si="53"/>
        <v/>
      </c>
      <c r="B708" s="323"/>
      <c r="C708" s="323"/>
      <c r="D708" s="323"/>
      <c r="E708" s="323"/>
    </row>
    <row r="709" spans="1:5" ht="15.75" x14ac:dyDescent="0.25">
      <c r="A709" s="330" t="str">
        <f t="shared" ca="1" si="53"/>
        <v/>
      </c>
      <c r="B709" s="323"/>
      <c r="C709" s="323"/>
      <c r="D709" s="323"/>
      <c r="E709" s="323"/>
    </row>
    <row r="710" spans="1:5" ht="15.75" x14ac:dyDescent="0.25">
      <c r="A710" s="330" t="str">
        <f t="shared" ca="1" si="53"/>
        <v/>
      </c>
      <c r="B710" s="323"/>
      <c r="C710" s="323"/>
      <c r="D710" s="323"/>
      <c r="E710" s="323"/>
    </row>
    <row r="711" spans="1:5" ht="15.75" x14ac:dyDescent="0.25">
      <c r="A711" s="330" t="str">
        <f t="shared" ca="1" si="53"/>
        <v/>
      </c>
      <c r="B711" s="323"/>
      <c r="C711" s="323"/>
      <c r="D711" s="323"/>
      <c r="E711" s="323"/>
    </row>
    <row r="712" spans="1:5" ht="15.75" x14ac:dyDescent="0.25">
      <c r="A712" s="330" t="str">
        <f t="shared" ca="1" si="53"/>
        <v/>
      </c>
      <c r="B712" s="323"/>
      <c r="C712" s="323"/>
      <c r="D712" s="323"/>
      <c r="E712" s="323"/>
    </row>
    <row r="713" spans="1:5" ht="15.75" x14ac:dyDescent="0.25">
      <c r="A713" s="330" t="str">
        <f t="shared" ca="1" si="53"/>
        <v/>
      </c>
      <c r="B713" s="323"/>
      <c r="C713" s="323"/>
      <c r="D713" s="323"/>
      <c r="E713" s="323"/>
    </row>
    <row r="714" spans="1:5" ht="15.75" x14ac:dyDescent="0.25">
      <c r="A714" s="330" t="str">
        <f t="shared" ca="1" si="53"/>
        <v/>
      </c>
      <c r="B714" s="323"/>
      <c r="C714" s="323"/>
      <c r="D714" s="323"/>
      <c r="E714" s="323"/>
    </row>
    <row r="715" spans="1:5" ht="15.75" x14ac:dyDescent="0.25">
      <c r="A715" s="330" t="str">
        <f t="shared" ca="1" si="53"/>
        <v/>
      </c>
      <c r="B715" s="323"/>
      <c r="C715" s="323"/>
      <c r="D715" s="323"/>
      <c r="E715" s="323"/>
    </row>
    <row r="716" spans="1:5" ht="15.75" x14ac:dyDescent="0.25">
      <c r="A716" s="330" t="str">
        <f t="shared" ca="1" si="53"/>
        <v/>
      </c>
      <c r="B716" s="323"/>
      <c r="C716" s="323"/>
      <c r="D716" s="323"/>
      <c r="E716" s="323"/>
    </row>
    <row r="717" spans="1:5" ht="15.75" x14ac:dyDescent="0.25">
      <c r="A717" s="330" t="str">
        <f t="shared" ca="1" si="53"/>
        <v/>
      </c>
      <c r="B717" s="323"/>
      <c r="C717" s="323"/>
      <c r="D717" s="323"/>
      <c r="E717" s="323"/>
    </row>
    <row r="718" spans="1:5" ht="15.75" x14ac:dyDescent="0.25">
      <c r="A718" s="330" t="str">
        <f t="shared" ca="1" si="53"/>
        <v/>
      </c>
      <c r="B718" s="323"/>
      <c r="C718" s="323"/>
      <c r="D718" s="323"/>
      <c r="E718" s="323"/>
    </row>
    <row r="719" spans="1:5" ht="15.75" x14ac:dyDescent="0.25">
      <c r="A719" s="330" t="str">
        <f t="shared" ca="1" si="53"/>
        <v/>
      </c>
      <c r="B719" s="323"/>
      <c r="C719" s="323"/>
      <c r="D719" s="323"/>
      <c r="E719" s="323"/>
    </row>
    <row r="720" spans="1:5" ht="15.75" x14ac:dyDescent="0.25">
      <c r="A720" s="330" t="str">
        <f t="shared" ref="A720:A751" ca="1" si="54">IF(A719="","",IF(EDATE(A719,$B$8)&gt;B$9,"",EDATE(A719,$B$8)))</f>
        <v/>
      </c>
      <c r="B720" s="323"/>
      <c r="C720" s="323"/>
      <c r="D720" s="323"/>
      <c r="E720" s="323"/>
    </row>
    <row r="721" spans="1:5" ht="15.75" x14ac:dyDescent="0.25">
      <c r="A721" s="330" t="str">
        <f t="shared" ca="1" si="54"/>
        <v/>
      </c>
      <c r="B721" s="323"/>
      <c r="C721" s="323"/>
      <c r="D721" s="323"/>
      <c r="E721" s="323"/>
    </row>
    <row r="722" spans="1:5" ht="15.75" x14ac:dyDescent="0.25">
      <c r="A722" s="330" t="str">
        <f t="shared" ca="1" si="54"/>
        <v/>
      </c>
      <c r="B722" s="323"/>
      <c r="C722" s="323"/>
      <c r="D722" s="323"/>
      <c r="E722" s="323"/>
    </row>
    <row r="723" spans="1:5" ht="15.75" x14ac:dyDescent="0.25">
      <c r="A723" s="330" t="str">
        <f t="shared" ca="1" si="54"/>
        <v/>
      </c>
      <c r="B723" s="323"/>
      <c r="C723" s="323"/>
      <c r="D723" s="323"/>
      <c r="E723" s="323"/>
    </row>
    <row r="724" spans="1:5" ht="15.75" x14ac:dyDescent="0.25">
      <c r="A724" s="330" t="str">
        <f t="shared" ca="1" si="54"/>
        <v/>
      </c>
      <c r="B724" s="323"/>
      <c r="C724" s="323"/>
      <c r="D724" s="323"/>
      <c r="E724" s="323"/>
    </row>
    <row r="725" spans="1:5" ht="15.75" x14ac:dyDescent="0.25">
      <c r="A725" s="330" t="str">
        <f t="shared" ca="1" si="54"/>
        <v/>
      </c>
      <c r="B725" s="323"/>
      <c r="C725" s="323"/>
      <c r="D725" s="323"/>
      <c r="E725" s="323"/>
    </row>
    <row r="726" spans="1:5" ht="15.75" x14ac:dyDescent="0.25">
      <c r="A726" s="330" t="str">
        <f t="shared" ca="1" si="54"/>
        <v/>
      </c>
      <c r="B726" s="323"/>
      <c r="C726" s="323"/>
      <c r="D726" s="323"/>
      <c r="E726" s="323"/>
    </row>
    <row r="727" spans="1:5" ht="15.75" x14ac:dyDescent="0.25">
      <c r="A727" s="330" t="str">
        <f t="shared" ca="1" si="54"/>
        <v/>
      </c>
      <c r="B727" s="323"/>
      <c r="C727" s="323"/>
      <c r="D727" s="323"/>
      <c r="E727" s="323"/>
    </row>
    <row r="728" spans="1:5" ht="15.75" x14ac:dyDescent="0.25">
      <c r="A728" s="330" t="str">
        <f t="shared" ca="1" si="54"/>
        <v/>
      </c>
      <c r="B728" s="323"/>
      <c r="C728" s="323"/>
      <c r="D728" s="323"/>
      <c r="E728" s="323"/>
    </row>
    <row r="729" spans="1:5" ht="15.75" x14ac:dyDescent="0.25">
      <c r="A729" s="330" t="str">
        <f t="shared" ca="1" si="54"/>
        <v/>
      </c>
      <c r="B729" s="323"/>
      <c r="C729" s="323"/>
      <c r="D729" s="323"/>
      <c r="E729" s="323"/>
    </row>
    <row r="730" spans="1:5" ht="15.75" x14ac:dyDescent="0.25">
      <c r="A730" s="330" t="str">
        <f t="shared" ca="1" si="54"/>
        <v/>
      </c>
      <c r="B730" s="323"/>
      <c r="C730" s="323"/>
      <c r="D730" s="323"/>
      <c r="E730" s="323"/>
    </row>
    <row r="731" spans="1:5" ht="15.75" x14ac:dyDescent="0.25">
      <c r="A731" s="330" t="str">
        <f t="shared" ca="1" si="54"/>
        <v/>
      </c>
      <c r="B731" s="323"/>
      <c r="C731" s="323"/>
      <c r="D731" s="323"/>
      <c r="E731" s="323"/>
    </row>
    <row r="732" spans="1:5" ht="15.75" x14ac:dyDescent="0.25">
      <c r="A732" s="330" t="str">
        <f t="shared" ca="1" si="54"/>
        <v/>
      </c>
      <c r="B732" s="323"/>
      <c r="C732" s="323"/>
      <c r="D732" s="323"/>
      <c r="E732" s="323"/>
    </row>
    <row r="733" spans="1:5" ht="15.75" x14ac:dyDescent="0.25">
      <c r="A733" s="330" t="str">
        <f t="shared" ca="1" si="54"/>
        <v/>
      </c>
      <c r="B733" s="323"/>
      <c r="C733" s="323"/>
      <c r="D733" s="323"/>
      <c r="E733" s="323"/>
    </row>
    <row r="734" spans="1:5" ht="15.75" x14ac:dyDescent="0.25">
      <c r="A734" s="330" t="str">
        <f t="shared" ca="1" si="54"/>
        <v/>
      </c>
      <c r="B734" s="323"/>
      <c r="C734" s="323"/>
      <c r="D734" s="323"/>
      <c r="E734" s="323"/>
    </row>
    <row r="735" spans="1:5" ht="15.75" x14ac:dyDescent="0.25">
      <c r="A735" s="330" t="str">
        <f t="shared" ca="1" si="54"/>
        <v/>
      </c>
      <c r="B735" s="323"/>
      <c r="C735" s="323"/>
      <c r="D735" s="323"/>
      <c r="E735" s="323"/>
    </row>
    <row r="736" spans="1:5" ht="15.75" x14ac:dyDescent="0.25">
      <c r="A736" s="330" t="str">
        <f t="shared" ca="1" si="54"/>
        <v/>
      </c>
      <c r="B736" s="323"/>
      <c r="C736" s="323"/>
      <c r="D736" s="323"/>
      <c r="E736" s="323"/>
    </row>
    <row r="737" spans="1:5" ht="15.75" x14ac:dyDescent="0.25">
      <c r="A737" s="330" t="str">
        <f t="shared" ca="1" si="54"/>
        <v/>
      </c>
      <c r="B737" s="323"/>
      <c r="C737" s="323"/>
      <c r="D737" s="323"/>
      <c r="E737" s="323"/>
    </row>
    <row r="738" spans="1:5" ht="15.75" x14ac:dyDescent="0.25">
      <c r="A738" s="330" t="str">
        <f t="shared" ca="1" si="54"/>
        <v/>
      </c>
      <c r="B738" s="323"/>
      <c r="C738" s="323"/>
      <c r="D738" s="323"/>
      <c r="E738" s="323"/>
    </row>
    <row r="739" spans="1:5" ht="15.75" x14ac:dyDescent="0.25">
      <c r="A739" s="330" t="str">
        <f t="shared" ca="1" si="54"/>
        <v/>
      </c>
      <c r="B739" s="323"/>
      <c r="C739" s="323"/>
      <c r="D739" s="323"/>
      <c r="E739" s="323"/>
    </row>
    <row r="740" spans="1:5" ht="15.75" x14ac:dyDescent="0.25">
      <c r="A740" s="330" t="str">
        <f t="shared" ca="1" si="54"/>
        <v/>
      </c>
      <c r="B740" s="323"/>
      <c r="C740" s="323"/>
      <c r="D740" s="323"/>
      <c r="E740" s="323"/>
    </row>
    <row r="741" spans="1:5" ht="15.75" x14ac:dyDescent="0.25">
      <c r="A741" s="330" t="str">
        <f t="shared" ca="1" si="54"/>
        <v/>
      </c>
      <c r="B741" s="323"/>
      <c r="C741" s="323"/>
      <c r="D741" s="323"/>
      <c r="E741" s="323"/>
    </row>
    <row r="742" spans="1:5" ht="15.75" x14ac:dyDescent="0.25">
      <c r="A742" s="330" t="str">
        <f t="shared" ca="1" si="54"/>
        <v/>
      </c>
      <c r="B742" s="323"/>
      <c r="C742" s="323"/>
      <c r="D742" s="323"/>
      <c r="E742" s="323"/>
    </row>
    <row r="743" spans="1:5" ht="15.75" x14ac:dyDescent="0.25">
      <c r="A743" s="330" t="str">
        <f t="shared" ca="1" si="54"/>
        <v/>
      </c>
      <c r="B743" s="323"/>
      <c r="C743" s="323"/>
      <c r="D743" s="323"/>
      <c r="E743" s="323"/>
    </row>
    <row r="744" spans="1:5" ht="15.75" x14ac:dyDescent="0.25">
      <c r="A744" s="330" t="str">
        <f t="shared" ca="1" si="54"/>
        <v/>
      </c>
      <c r="B744" s="323"/>
      <c r="C744" s="323"/>
      <c r="D744" s="323"/>
      <c r="E744" s="323"/>
    </row>
    <row r="745" spans="1:5" ht="15.75" x14ac:dyDescent="0.25">
      <c r="A745" s="330" t="str">
        <f t="shared" ca="1" si="54"/>
        <v/>
      </c>
      <c r="B745" s="323"/>
      <c r="C745" s="323"/>
      <c r="D745" s="323"/>
      <c r="E745" s="323"/>
    </row>
    <row r="746" spans="1:5" ht="15.75" x14ac:dyDescent="0.25">
      <c r="A746" s="330" t="str">
        <f t="shared" ca="1" si="54"/>
        <v/>
      </c>
      <c r="B746" s="323"/>
      <c r="C746" s="323"/>
      <c r="D746" s="323"/>
      <c r="E746" s="323"/>
    </row>
    <row r="747" spans="1:5" ht="15.75" x14ac:dyDescent="0.25">
      <c r="A747" s="330" t="str">
        <f t="shared" ca="1" si="54"/>
        <v/>
      </c>
      <c r="B747" s="323"/>
      <c r="C747" s="323"/>
      <c r="D747" s="323"/>
      <c r="E747" s="323"/>
    </row>
    <row r="748" spans="1:5" ht="15.75" x14ac:dyDescent="0.25">
      <c r="A748" s="330" t="str">
        <f t="shared" ca="1" si="54"/>
        <v/>
      </c>
      <c r="B748" s="323"/>
      <c r="C748" s="323"/>
      <c r="D748" s="323"/>
      <c r="E748" s="323"/>
    </row>
    <row r="749" spans="1:5" ht="15.75" x14ac:dyDescent="0.25">
      <c r="A749" s="330" t="str">
        <f t="shared" ca="1" si="54"/>
        <v/>
      </c>
      <c r="B749" s="323"/>
      <c r="C749" s="323"/>
      <c r="D749" s="323"/>
      <c r="E749" s="323"/>
    </row>
    <row r="750" spans="1:5" ht="15.75" x14ac:dyDescent="0.25">
      <c r="A750" s="330" t="str">
        <f t="shared" ca="1" si="54"/>
        <v/>
      </c>
      <c r="B750" s="323"/>
      <c r="C750" s="323"/>
      <c r="D750" s="323"/>
      <c r="E750" s="323"/>
    </row>
    <row r="751" spans="1:5" ht="15.75" x14ac:dyDescent="0.25">
      <c r="A751" s="330" t="str">
        <f t="shared" ca="1" si="54"/>
        <v/>
      </c>
      <c r="B751" s="323"/>
      <c r="C751" s="323"/>
      <c r="D751" s="323"/>
      <c r="E751" s="323"/>
    </row>
    <row r="752" spans="1:5" ht="15.75" x14ac:dyDescent="0.25">
      <c r="A752" s="330" t="str">
        <f t="shared" ref="A752:A776" ca="1" si="55">IF(A751="","",IF(EDATE(A751,$B$8)&gt;B$9,"",EDATE(A751,$B$8)))</f>
        <v/>
      </c>
      <c r="B752" s="323"/>
      <c r="C752" s="323"/>
      <c r="D752" s="323"/>
      <c r="E752" s="323"/>
    </row>
    <row r="753" spans="1:5" ht="15.75" x14ac:dyDescent="0.25">
      <c r="A753" s="330" t="str">
        <f t="shared" ca="1" si="55"/>
        <v/>
      </c>
      <c r="B753" s="323"/>
      <c r="C753" s="323"/>
      <c r="D753" s="323"/>
      <c r="E753" s="323"/>
    </row>
    <row r="754" spans="1:5" ht="15.75" x14ac:dyDescent="0.25">
      <c r="A754" s="330" t="str">
        <f t="shared" ca="1" si="55"/>
        <v/>
      </c>
      <c r="B754" s="323"/>
      <c r="C754" s="323"/>
      <c r="D754" s="323"/>
      <c r="E754" s="323"/>
    </row>
    <row r="755" spans="1:5" ht="15.75" x14ac:dyDescent="0.25">
      <c r="A755" s="330" t="str">
        <f t="shared" ca="1" si="55"/>
        <v/>
      </c>
      <c r="B755" s="323"/>
      <c r="C755" s="323"/>
      <c r="D755" s="323"/>
      <c r="E755" s="323"/>
    </row>
    <row r="756" spans="1:5" ht="15.75" x14ac:dyDescent="0.25">
      <c r="A756" s="330" t="str">
        <f t="shared" ca="1" si="55"/>
        <v/>
      </c>
      <c r="B756" s="323"/>
      <c r="C756" s="323"/>
      <c r="D756" s="323"/>
      <c r="E756" s="323"/>
    </row>
    <row r="757" spans="1:5" ht="15.75" x14ac:dyDescent="0.25">
      <c r="A757" s="330" t="str">
        <f t="shared" ca="1" si="55"/>
        <v/>
      </c>
      <c r="B757" s="323"/>
      <c r="C757" s="323"/>
      <c r="D757" s="323"/>
      <c r="E757" s="323"/>
    </row>
    <row r="758" spans="1:5" ht="15.75" x14ac:dyDescent="0.25">
      <c r="A758" s="330" t="str">
        <f t="shared" ca="1" si="55"/>
        <v/>
      </c>
      <c r="B758" s="323"/>
      <c r="C758" s="323"/>
      <c r="D758" s="323"/>
      <c r="E758" s="323"/>
    </row>
    <row r="759" spans="1:5" ht="15.75" x14ac:dyDescent="0.25">
      <c r="A759" s="330" t="str">
        <f t="shared" ca="1" si="55"/>
        <v/>
      </c>
      <c r="B759" s="323"/>
      <c r="C759" s="323"/>
      <c r="D759" s="323"/>
      <c r="E759" s="323"/>
    </row>
    <row r="760" spans="1:5" ht="15.75" x14ac:dyDescent="0.25">
      <c r="A760" s="330" t="str">
        <f t="shared" ca="1" si="55"/>
        <v/>
      </c>
      <c r="B760" s="323"/>
      <c r="C760" s="323"/>
      <c r="D760" s="323"/>
      <c r="E760" s="323"/>
    </row>
    <row r="761" spans="1:5" ht="15.75" x14ac:dyDescent="0.25">
      <c r="A761" s="330" t="str">
        <f t="shared" ca="1" si="55"/>
        <v/>
      </c>
      <c r="B761" s="323"/>
      <c r="C761" s="323"/>
      <c r="D761" s="323"/>
      <c r="E761" s="323"/>
    </row>
    <row r="762" spans="1:5" ht="15.75" x14ac:dyDescent="0.25">
      <c r="A762" s="330" t="str">
        <f t="shared" ca="1" si="55"/>
        <v/>
      </c>
      <c r="B762" s="323"/>
      <c r="C762" s="323"/>
      <c r="D762" s="323"/>
      <c r="E762" s="323"/>
    </row>
    <row r="763" spans="1:5" ht="15.75" x14ac:dyDescent="0.25">
      <c r="A763" s="330" t="str">
        <f t="shared" ca="1" si="55"/>
        <v/>
      </c>
      <c r="B763" s="323"/>
      <c r="C763" s="323"/>
      <c r="D763" s="323"/>
      <c r="E763" s="323"/>
    </row>
    <row r="764" spans="1:5" ht="15.75" x14ac:dyDescent="0.25">
      <c r="A764" s="330" t="str">
        <f t="shared" ca="1" si="55"/>
        <v/>
      </c>
      <c r="B764" s="323"/>
      <c r="C764" s="323"/>
      <c r="D764" s="323"/>
      <c r="E764" s="323"/>
    </row>
    <row r="765" spans="1:5" ht="15.75" x14ac:dyDescent="0.25">
      <c r="A765" s="330" t="str">
        <f t="shared" ca="1" si="55"/>
        <v/>
      </c>
      <c r="B765" s="323"/>
      <c r="C765" s="323"/>
      <c r="D765" s="323"/>
      <c r="E765" s="323"/>
    </row>
    <row r="766" spans="1:5" ht="15.75" x14ac:dyDescent="0.25">
      <c r="A766" s="330" t="str">
        <f t="shared" ca="1" si="55"/>
        <v/>
      </c>
      <c r="B766" s="323"/>
      <c r="C766" s="323"/>
      <c r="D766" s="323"/>
      <c r="E766" s="323"/>
    </row>
    <row r="767" spans="1:5" ht="15.75" x14ac:dyDescent="0.25">
      <c r="A767" s="330" t="str">
        <f t="shared" ca="1" si="55"/>
        <v/>
      </c>
      <c r="B767" s="323"/>
      <c r="C767" s="323"/>
      <c r="D767" s="323"/>
      <c r="E767" s="323"/>
    </row>
    <row r="768" spans="1:5" ht="15.75" x14ac:dyDescent="0.25">
      <c r="A768" s="330" t="str">
        <f t="shared" ca="1" si="55"/>
        <v/>
      </c>
      <c r="B768" s="323"/>
      <c r="C768" s="323"/>
      <c r="D768" s="323"/>
      <c r="E768" s="323"/>
    </row>
    <row r="769" spans="1:5" ht="15.75" x14ac:dyDescent="0.25">
      <c r="A769" s="330" t="str">
        <f t="shared" ca="1" si="55"/>
        <v/>
      </c>
      <c r="B769" s="323"/>
      <c r="C769" s="323"/>
      <c r="D769" s="323"/>
      <c r="E769" s="323"/>
    </row>
    <row r="770" spans="1:5" ht="15.75" x14ac:dyDescent="0.25">
      <c r="A770" s="330" t="str">
        <f t="shared" ca="1" si="55"/>
        <v/>
      </c>
      <c r="B770" s="323"/>
      <c r="C770" s="323"/>
      <c r="D770" s="323"/>
      <c r="E770" s="323"/>
    </row>
    <row r="771" spans="1:5" ht="15.75" x14ac:dyDescent="0.25">
      <c r="A771" s="330" t="str">
        <f t="shared" ca="1" si="55"/>
        <v/>
      </c>
      <c r="B771" s="323"/>
      <c r="C771" s="323"/>
      <c r="D771" s="323"/>
      <c r="E771" s="323"/>
    </row>
    <row r="772" spans="1:5" ht="15.75" x14ac:dyDescent="0.25">
      <c r="A772" s="330" t="str">
        <f t="shared" ca="1" si="55"/>
        <v/>
      </c>
      <c r="B772" s="323"/>
      <c r="C772" s="323"/>
      <c r="D772" s="323"/>
      <c r="E772" s="323"/>
    </row>
    <row r="773" spans="1:5" ht="15.75" x14ac:dyDescent="0.25">
      <c r="A773" s="330" t="str">
        <f t="shared" ca="1" si="55"/>
        <v/>
      </c>
      <c r="B773" s="323"/>
      <c r="C773" s="323"/>
      <c r="D773" s="323"/>
      <c r="E773" s="323"/>
    </row>
    <row r="774" spans="1:5" ht="15.75" x14ac:dyDescent="0.25">
      <c r="A774" s="330" t="str">
        <f t="shared" ca="1" si="55"/>
        <v/>
      </c>
      <c r="B774" s="323"/>
      <c r="C774" s="323"/>
      <c r="D774" s="323"/>
      <c r="E774" s="323"/>
    </row>
    <row r="775" spans="1:5" ht="15.75" x14ac:dyDescent="0.25">
      <c r="A775" s="330" t="str">
        <f t="shared" ca="1" si="55"/>
        <v/>
      </c>
      <c r="B775" s="323"/>
      <c r="C775" s="323"/>
      <c r="D775" s="323"/>
      <c r="E775" s="323"/>
    </row>
    <row r="776" spans="1:5" ht="15.75" x14ac:dyDescent="0.25">
      <c r="A776" s="330" t="str">
        <f t="shared" ca="1" si="55"/>
        <v/>
      </c>
      <c r="B776" s="323"/>
      <c r="C776" s="323"/>
      <c r="D776" s="323"/>
      <c r="E776" s="323"/>
    </row>
  </sheetData>
  <sheetProtection algorithmName="SHA-512" hashValue="OIOeVmECCbpbXtHiSGDSsnKT8abrGtOpoRuD5nLURE8qQ4aniVmQl2WHucdNQ0BHXTVahxzBYRxyuVyBJdJMog==" saltValue="t5Ww+McVr++aRUxjxYULjg==" spinCount="100000" sheet="1" objects="1" scenarios="1" formatCells="0" formatColumns="0" formatRows="0" selectLockedCells="1"/>
  <phoneticPr fontId="5" type="noConversion"/>
  <dataValidations count="2">
    <dataValidation type="list" allowBlank="1" showInputMessage="1" showErrorMessage="1" sqref="B6">
      <formula1>$N$5:$N$8</formula1>
    </dataValidation>
    <dataValidation type="decimal" operator="greaterThan" allowBlank="1" showInputMessage="1" showErrorMessage="1" errorTitle="Mindestwert beachten" error="Bitte erfassen Sie hier die Zeit bis zur ersten Tilgung. Die wird mindestens 1 Monat = 1/12 Jahr sein, bei quartalsweiser Abrechung ist der Wert 0,25" sqref="B5">
      <formula1>0</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106"/>
  <sheetViews>
    <sheetView tabSelected="1" zoomScale="150" workbookViewId="0">
      <selection activeCell="C11" sqref="C11"/>
    </sheetView>
  </sheetViews>
  <sheetFormatPr baseColWidth="10" defaultColWidth="11.5703125" defaultRowHeight="12.75" x14ac:dyDescent="0.2"/>
  <cols>
    <col min="1" max="1" width="4.7109375" style="306" customWidth="1"/>
    <col min="2" max="2" width="15.42578125" style="306" customWidth="1"/>
    <col min="3" max="3" width="18.42578125" style="306" customWidth="1"/>
    <col min="4" max="4" width="4.140625" style="306" customWidth="1"/>
    <col min="5" max="5" width="14.7109375" style="306" customWidth="1"/>
    <col min="6" max="6" width="21" style="306" customWidth="1"/>
    <col min="7" max="7" width="4.28515625" style="306" customWidth="1"/>
    <col min="8" max="8" width="19" style="306" customWidth="1"/>
    <col min="9" max="9" width="16.7109375" style="306" customWidth="1"/>
    <col min="10" max="10" width="5" style="306" customWidth="1"/>
    <col min="11" max="16384" width="11.5703125" style="306"/>
  </cols>
  <sheetData>
    <row r="1" spans="1:12" ht="33" customHeight="1" x14ac:dyDescent="0.3">
      <c r="A1" s="311"/>
      <c r="B1" s="312" t="s">
        <v>293</v>
      </c>
      <c r="C1" s="311"/>
      <c r="D1" s="311"/>
      <c r="E1" s="311"/>
      <c r="F1" s="311"/>
      <c r="G1" s="311"/>
      <c r="H1" s="311"/>
      <c r="I1" s="311"/>
      <c r="J1" s="311"/>
    </row>
    <row r="2" spans="1:12" x14ac:dyDescent="0.2">
      <c r="A2" s="311"/>
      <c r="B2" s="344" t="s">
        <v>13</v>
      </c>
      <c r="C2" s="344"/>
      <c r="D2" s="311"/>
      <c r="E2" s="344" t="s">
        <v>14</v>
      </c>
      <c r="F2" s="344"/>
      <c r="G2" s="311"/>
      <c r="H2" s="344" t="s">
        <v>15</v>
      </c>
      <c r="I2" s="344"/>
      <c r="J2" s="311"/>
    </row>
    <row r="3" spans="1:12" ht="13.5" thickBot="1" x14ac:dyDescent="0.25">
      <c r="A3" s="311"/>
      <c r="B3" s="311" t="s">
        <v>2</v>
      </c>
      <c r="C3" s="313">
        <v>600000</v>
      </c>
      <c r="D3" s="311"/>
      <c r="E3" s="311" t="s">
        <v>2</v>
      </c>
      <c r="F3" s="313">
        <f>C3</f>
        <v>600000</v>
      </c>
      <c r="G3" s="311"/>
      <c r="H3" s="311" t="s">
        <v>2</v>
      </c>
      <c r="I3" s="313">
        <f>C3</f>
        <v>600000</v>
      </c>
      <c r="J3" s="311"/>
    </row>
    <row r="4" spans="1:12" ht="14.25" thickTop="1" thickBot="1" x14ac:dyDescent="0.25">
      <c r="A4" s="311"/>
      <c r="B4" s="311" t="s">
        <v>0</v>
      </c>
      <c r="C4" s="314">
        <v>2.75E-2</v>
      </c>
      <c r="D4" s="311"/>
      <c r="E4" s="311" t="s">
        <v>0</v>
      </c>
      <c r="F4" s="315">
        <f>C4</f>
        <v>2.75E-2</v>
      </c>
      <c r="G4" s="311"/>
      <c r="H4" s="311" t="s">
        <v>0</v>
      </c>
      <c r="I4" s="316">
        <f>RATE(I8,I5,I3,I9,I14)*I13</f>
        <v>2.7499999999999792E-2</v>
      </c>
      <c r="J4" s="311"/>
      <c r="L4" s="322"/>
    </row>
    <row r="5" spans="1:12" ht="14.25" thickTop="1" thickBot="1" x14ac:dyDescent="0.25">
      <c r="A5" s="311"/>
      <c r="B5" s="311" t="s">
        <v>1</v>
      </c>
      <c r="C5" s="313">
        <v>-4000</v>
      </c>
      <c r="D5" s="311"/>
      <c r="E5" s="311" t="s">
        <v>1</v>
      </c>
      <c r="F5" s="317">
        <f>-PMT(F4/F13,F8,F3,F9,F14)</f>
        <v>3999.9999999998945</v>
      </c>
      <c r="G5" s="311"/>
      <c r="H5" s="311" t="s">
        <v>1</v>
      </c>
      <c r="I5" s="313">
        <f>C5</f>
        <v>-4000</v>
      </c>
      <c r="J5" s="311"/>
    </row>
    <row r="6" spans="1:12" ht="13.5" thickTop="1" x14ac:dyDescent="0.2">
      <c r="A6" s="311"/>
      <c r="B6" s="311" t="s">
        <v>3</v>
      </c>
      <c r="C6" s="318" t="s">
        <v>6</v>
      </c>
      <c r="D6" s="311"/>
      <c r="E6" s="311" t="s">
        <v>3</v>
      </c>
      <c r="F6" s="318" t="str">
        <f>C6</f>
        <v>monatlich</v>
      </c>
      <c r="G6" s="311"/>
      <c r="H6" s="311" t="s">
        <v>3</v>
      </c>
      <c r="I6" s="318" t="str">
        <f>C6</f>
        <v>monatlich</v>
      </c>
      <c r="J6" s="311"/>
    </row>
    <row r="7" spans="1:12" x14ac:dyDescent="0.2">
      <c r="A7" s="311"/>
      <c r="B7" s="311" t="s">
        <v>12</v>
      </c>
      <c r="C7" s="318" t="s">
        <v>11</v>
      </c>
      <c r="D7" s="311"/>
      <c r="E7" s="311" t="s">
        <v>12</v>
      </c>
      <c r="F7" s="318" t="str">
        <f>C7</f>
        <v>nachschüssig</v>
      </c>
      <c r="G7" s="311"/>
      <c r="H7" s="311" t="s">
        <v>12</v>
      </c>
      <c r="I7" s="318" t="str">
        <f>C7</f>
        <v>nachschüssig</v>
      </c>
      <c r="J7" s="311"/>
    </row>
    <row r="8" spans="1:12" ht="13.5" thickBot="1" x14ac:dyDescent="0.25">
      <c r="A8" s="311"/>
      <c r="B8" s="311" t="s">
        <v>4</v>
      </c>
      <c r="C8" s="318">
        <v>120</v>
      </c>
      <c r="D8" s="311"/>
      <c r="E8" s="311" t="s">
        <v>4</v>
      </c>
      <c r="F8" s="318">
        <v>120</v>
      </c>
      <c r="G8" s="311"/>
      <c r="H8" s="311" t="s">
        <v>4</v>
      </c>
      <c r="I8" s="318">
        <f>C8</f>
        <v>120</v>
      </c>
      <c r="J8" s="311"/>
    </row>
    <row r="9" spans="1:12" ht="14.25" thickTop="1" thickBot="1" x14ac:dyDescent="0.25">
      <c r="A9" s="311"/>
      <c r="B9" s="311" t="s">
        <v>5</v>
      </c>
      <c r="C9" s="317">
        <f>FV(C4/C13,C8,C5,C3,C14)</f>
        <v>-237902.88562511269</v>
      </c>
      <c r="D9" s="311"/>
      <c r="E9" s="311" t="s">
        <v>5</v>
      </c>
      <c r="F9" s="313">
        <f>C9</f>
        <v>-237902.88562511269</v>
      </c>
      <c r="G9" s="311"/>
      <c r="H9" s="311" t="s">
        <v>5</v>
      </c>
      <c r="I9" s="313">
        <f>C9</f>
        <v>-237902.88562511269</v>
      </c>
      <c r="J9" s="311"/>
    </row>
    <row r="10" spans="1:12" ht="13.5" thickTop="1" x14ac:dyDescent="0.2">
      <c r="A10" s="311"/>
      <c r="B10" s="311"/>
      <c r="C10" s="319" t="str">
        <f>IF(C9&gt;0,"Überzahlung","")</f>
        <v/>
      </c>
      <c r="D10" s="311"/>
      <c r="E10" s="311"/>
      <c r="F10" s="311"/>
      <c r="G10" s="311"/>
      <c r="H10" s="311"/>
      <c r="I10" s="311"/>
      <c r="J10" s="311"/>
    </row>
    <row r="11" spans="1:12" x14ac:dyDescent="0.2">
      <c r="A11" s="311"/>
      <c r="B11" s="311"/>
      <c r="C11" s="311"/>
      <c r="D11" s="311"/>
      <c r="E11" s="311"/>
      <c r="F11" s="311"/>
      <c r="G11" s="311"/>
      <c r="H11" s="311"/>
      <c r="I11" s="311"/>
      <c r="J11" s="311"/>
    </row>
    <row r="12" spans="1:12" hidden="1" x14ac:dyDescent="0.2">
      <c r="A12" s="311"/>
      <c r="B12" s="311"/>
      <c r="C12" s="311"/>
      <c r="D12" s="311"/>
      <c r="E12" s="311"/>
      <c r="F12" s="311"/>
      <c r="G12" s="311"/>
      <c r="H12" s="311"/>
      <c r="I12" s="311"/>
      <c r="J12" s="311"/>
    </row>
    <row r="13" spans="1:12" hidden="1" x14ac:dyDescent="0.2">
      <c r="A13" s="311"/>
      <c r="B13" s="311"/>
      <c r="C13" s="311">
        <f>IF(C6="monatlich",12,IF(C6="halbjährlich",2,IF(C6="vierteljährlich",4,1)))</f>
        <v>12</v>
      </c>
      <c r="D13" s="311"/>
      <c r="E13" s="311"/>
      <c r="F13" s="311">
        <f>IF(F6="monatlich",12,IF(F6="halbjährlich",2,IF(F6="vierteljährlich",4,1)))</f>
        <v>12</v>
      </c>
      <c r="G13" s="311"/>
      <c r="H13" s="311"/>
      <c r="I13" s="311">
        <f>IF(I6="monatlich",12,IF(I6="halbjährlich",2,IF(I6="vierteljährlich",4,1)))</f>
        <v>12</v>
      </c>
      <c r="J13" s="311"/>
    </row>
    <row r="14" spans="1:12" hidden="1" x14ac:dyDescent="0.2">
      <c r="A14" s="311"/>
      <c r="B14" s="311"/>
      <c r="C14" s="311">
        <f>IF(C7="nachschüssig",0,1)</f>
        <v>0</v>
      </c>
      <c r="D14" s="311"/>
      <c r="E14" s="311"/>
      <c r="F14" s="311">
        <f>IF(F7="nachschüssig",0,1)</f>
        <v>0</v>
      </c>
      <c r="G14" s="311"/>
      <c r="H14" s="311"/>
      <c r="I14" s="311">
        <f>IF(I7="nachschüssig",0,1)</f>
        <v>0</v>
      </c>
      <c r="J14" s="311"/>
    </row>
    <row r="15" spans="1:12" hidden="1" x14ac:dyDescent="0.2">
      <c r="A15" s="311"/>
      <c r="B15" s="311"/>
      <c r="C15" s="311"/>
      <c r="D15" s="311"/>
      <c r="E15" s="311"/>
      <c r="F15" s="311"/>
      <c r="G15" s="311"/>
      <c r="H15" s="311"/>
      <c r="I15" s="311"/>
      <c r="J15" s="311"/>
    </row>
    <row r="16" spans="1:12" x14ac:dyDescent="0.2">
      <c r="A16" s="311"/>
      <c r="B16" s="311"/>
      <c r="C16" s="311"/>
      <c r="D16" s="311"/>
      <c r="E16" s="311"/>
      <c r="F16" s="311"/>
      <c r="G16" s="311"/>
      <c r="H16" s="311"/>
      <c r="I16" s="311"/>
      <c r="J16" s="311"/>
    </row>
    <row r="17" spans="1:10" x14ac:dyDescent="0.2">
      <c r="A17" s="311"/>
      <c r="B17" s="311"/>
      <c r="C17" s="311"/>
      <c r="D17" s="311"/>
      <c r="E17" s="311"/>
      <c r="F17" s="311"/>
      <c r="G17" s="311"/>
      <c r="H17" s="311"/>
      <c r="I17" s="311"/>
      <c r="J17" s="311"/>
    </row>
    <row r="18" spans="1:10" ht="13.5" thickBot="1" x14ac:dyDescent="0.25">
      <c r="A18" s="311"/>
      <c r="B18" s="344" t="s">
        <v>16</v>
      </c>
      <c r="C18" s="344"/>
      <c r="D18" s="311"/>
      <c r="E18" s="344" t="s">
        <v>17</v>
      </c>
      <c r="F18" s="344"/>
      <c r="G18" s="311"/>
      <c r="H18" s="345"/>
      <c r="I18" s="345"/>
      <c r="J18" s="311"/>
    </row>
    <row r="19" spans="1:10" ht="14.25" thickTop="1" thickBot="1" x14ac:dyDescent="0.25">
      <c r="A19" s="311"/>
      <c r="B19" s="311" t="s">
        <v>2</v>
      </c>
      <c r="C19" s="313">
        <f>C3</f>
        <v>600000</v>
      </c>
      <c r="D19" s="311"/>
      <c r="E19" s="311" t="s">
        <v>2</v>
      </c>
      <c r="F19" s="317">
        <f>-PV(F20/F29,F24,F21,F25,F30)</f>
        <v>-600000</v>
      </c>
      <c r="G19" s="311"/>
      <c r="H19" s="311"/>
      <c r="I19" s="313"/>
      <c r="J19" s="311"/>
    </row>
    <row r="20" spans="1:10" ht="13.5" thickTop="1" x14ac:dyDescent="0.2">
      <c r="A20" s="311"/>
      <c r="B20" s="311" t="s">
        <v>0</v>
      </c>
      <c r="C20" s="314">
        <f>C4</f>
        <v>2.75E-2</v>
      </c>
      <c r="D20" s="311"/>
      <c r="E20" s="311" t="s">
        <v>0</v>
      </c>
      <c r="F20" s="315">
        <f>C4</f>
        <v>2.75E-2</v>
      </c>
      <c r="G20" s="311"/>
      <c r="H20" s="311"/>
      <c r="I20" s="313"/>
      <c r="J20" s="311"/>
    </row>
    <row r="21" spans="1:10" x14ac:dyDescent="0.2">
      <c r="A21" s="311"/>
      <c r="B21" s="311" t="s">
        <v>1</v>
      </c>
      <c r="C21" s="313">
        <f>C5</f>
        <v>-4000</v>
      </c>
      <c r="D21" s="311"/>
      <c r="E21" s="311" t="s">
        <v>1</v>
      </c>
      <c r="F21" s="313">
        <f>C5</f>
        <v>-4000</v>
      </c>
      <c r="G21" s="311"/>
      <c r="H21" s="311"/>
      <c r="I21" s="313"/>
      <c r="J21" s="311"/>
    </row>
    <row r="22" spans="1:10" x14ac:dyDescent="0.2">
      <c r="A22" s="311"/>
      <c r="B22" s="311" t="s">
        <v>3</v>
      </c>
      <c r="C22" s="318" t="str">
        <f>C6</f>
        <v>monatlich</v>
      </c>
      <c r="D22" s="311"/>
      <c r="E22" s="311" t="s">
        <v>3</v>
      </c>
      <c r="F22" s="318" t="str">
        <f>C6</f>
        <v>monatlich</v>
      </c>
      <c r="G22" s="311"/>
      <c r="H22" s="311"/>
      <c r="I22" s="313"/>
      <c r="J22" s="311"/>
    </row>
    <row r="23" spans="1:10" ht="13.5" thickBot="1" x14ac:dyDescent="0.25">
      <c r="A23" s="311"/>
      <c r="B23" s="311" t="s">
        <v>12</v>
      </c>
      <c r="C23" s="318" t="str">
        <f>C7</f>
        <v>nachschüssig</v>
      </c>
      <c r="D23" s="311"/>
      <c r="E23" s="311" t="s">
        <v>12</v>
      </c>
      <c r="F23" s="318" t="str">
        <f>C7</f>
        <v>nachschüssig</v>
      </c>
      <c r="G23" s="311"/>
      <c r="H23" s="311"/>
      <c r="I23" s="313"/>
      <c r="J23" s="311"/>
    </row>
    <row r="24" spans="1:10" ht="14.25" thickTop="1" thickBot="1" x14ac:dyDescent="0.25">
      <c r="A24" s="311"/>
      <c r="B24" s="311" t="s">
        <v>4</v>
      </c>
      <c r="C24" s="320">
        <f>NPER(C20/C29,C21,C19,C25,C30)</f>
        <v>120.00000000000024</v>
      </c>
      <c r="D24" s="311"/>
      <c r="E24" s="311" t="s">
        <v>4</v>
      </c>
      <c r="F24" s="321">
        <f>C8</f>
        <v>120</v>
      </c>
      <c r="G24" s="311"/>
      <c r="H24" s="311"/>
      <c r="I24" s="313"/>
      <c r="J24" s="311"/>
    </row>
    <row r="25" spans="1:10" ht="13.5" thickTop="1" x14ac:dyDescent="0.2">
      <c r="A25" s="311"/>
      <c r="B25" s="311" t="s">
        <v>5</v>
      </c>
      <c r="C25" s="313">
        <f>C9</f>
        <v>-237902.88562511269</v>
      </c>
      <c r="D25" s="311"/>
      <c r="E25" s="311" t="s">
        <v>5</v>
      </c>
      <c r="F25" s="313">
        <f>C9</f>
        <v>-237902.88562511269</v>
      </c>
      <c r="G25" s="311"/>
      <c r="H25" s="311"/>
      <c r="I25" s="313"/>
      <c r="J25" s="311"/>
    </row>
    <row r="26" spans="1:10" ht="40.9" customHeight="1" x14ac:dyDescent="0.2">
      <c r="A26" s="311"/>
      <c r="B26" s="311"/>
      <c r="C26" s="319"/>
      <c r="D26" s="311"/>
      <c r="E26" s="311"/>
      <c r="F26" s="311"/>
      <c r="G26" s="311"/>
      <c r="H26" s="311"/>
      <c r="I26" s="311"/>
      <c r="J26" s="311"/>
    </row>
    <row r="27" spans="1:10" hidden="1" x14ac:dyDescent="0.2"/>
    <row r="28" spans="1:10" hidden="1" x14ac:dyDescent="0.2"/>
    <row r="29" spans="1:10" hidden="1" x14ac:dyDescent="0.2">
      <c r="C29" s="306">
        <f>IF(C22="monatlich",12,IF(C22="halbjährlich",2,IF(C22="vierteljährlich",4,1)))</f>
        <v>12</v>
      </c>
      <c r="F29" s="306">
        <f>IF(F22="monatlich",12,IF(F22="halbjährlich",2,IF(F22="vierteljährlich",4,1)))</f>
        <v>12</v>
      </c>
      <c r="I29" s="306">
        <f>IF(I22="monatlich",12,IF(I22="halbjährlich",2,IF(I22="vierteljährlich",4,1)))</f>
        <v>1</v>
      </c>
    </row>
    <row r="30" spans="1:10" hidden="1" x14ac:dyDescent="0.2">
      <c r="C30" s="306">
        <f>IF(C23="nachschüssig",0,1)</f>
        <v>0</v>
      </c>
      <c r="F30" s="306">
        <f>IF(F23="nachschüssig",0,1)</f>
        <v>0</v>
      </c>
      <c r="I30" s="306">
        <f>IF(I23="nachschüssig",0,1)</f>
        <v>1</v>
      </c>
    </row>
    <row r="31" spans="1:10" hidden="1" x14ac:dyDescent="0.2">
      <c r="I31" s="322">
        <f>H18-I21</f>
        <v>0</v>
      </c>
    </row>
    <row r="32" spans="1:10" hidden="1" x14ac:dyDescent="0.2"/>
    <row r="33" spans="5:11" hidden="1" x14ac:dyDescent="0.2"/>
    <row r="35" spans="5:11" x14ac:dyDescent="0.2">
      <c r="F35" s="307"/>
    </row>
    <row r="36" spans="5:11" x14ac:dyDescent="0.2">
      <c r="E36" s="308"/>
      <c r="F36" s="310"/>
      <c r="G36" s="310"/>
      <c r="H36" s="310"/>
      <c r="I36" s="310"/>
      <c r="J36" s="310"/>
      <c r="K36" s="310"/>
    </row>
    <row r="37" spans="5:11" x14ac:dyDescent="0.2">
      <c r="E37" s="309"/>
      <c r="F37" s="310"/>
      <c r="G37" s="310"/>
      <c r="H37" s="310"/>
      <c r="I37" s="310"/>
      <c r="J37" s="310"/>
      <c r="K37" s="310"/>
    </row>
    <row r="38" spans="5:11" x14ac:dyDescent="0.2">
      <c r="E38" s="309"/>
      <c r="F38" s="310"/>
      <c r="G38" s="310"/>
      <c r="H38" s="310"/>
      <c r="I38" s="310"/>
      <c r="J38" s="310"/>
      <c r="K38" s="310"/>
    </row>
    <row r="39" spans="5:11" x14ac:dyDescent="0.2">
      <c r="E39" s="309"/>
      <c r="F39" s="310"/>
      <c r="G39" s="310"/>
      <c r="H39" s="310"/>
      <c r="I39" s="310"/>
      <c r="J39" s="310"/>
      <c r="K39" s="310"/>
    </row>
    <row r="40" spans="5:11" x14ac:dyDescent="0.2">
      <c r="E40" s="309"/>
      <c r="F40" s="310"/>
      <c r="G40" s="310"/>
      <c r="H40" s="310"/>
      <c r="I40" s="310"/>
      <c r="J40" s="310"/>
      <c r="K40" s="310"/>
    </row>
    <row r="41" spans="5:11" x14ac:dyDescent="0.2">
      <c r="E41" s="309"/>
      <c r="F41" s="310"/>
      <c r="G41" s="310"/>
      <c r="H41" s="310"/>
      <c r="I41" s="310"/>
      <c r="J41" s="310"/>
      <c r="K41" s="310"/>
    </row>
    <row r="42" spans="5:11" x14ac:dyDescent="0.2">
      <c r="E42" s="309"/>
      <c r="F42" s="310"/>
      <c r="G42" s="310"/>
      <c r="H42" s="310"/>
      <c r="I42" s="310"/>
      <c r="J42" s="310"/>
      <c r="K42" s="310"/>
    </row>
    <row r="43" spans="5:11" x14ac:dyDescent="0.2">
      <c r="E43" s="309"/>
      <c r="F43" s="310"/>
      <c r="G43" s="310"/>
      <c r="H43" s="310"/>
      <c r="I43" s="310"/>
      <c r="J43" s="310"/>
      <c r="K43" s="310"/>
    </row>
    <row r="44" spans="5:11" x14ac:dyDescent="0.2">
      <c r="E44" s="309"/>
      <c r="F44" s="310"/>
      <c r="G44" s="310"/>
      <c r="H44" s="310"/>
      <c r="I44" s="310"/>
      <c r="J44" s="310"/>
      <c r="K44" s="310"/>
    </row>
    <row r="45" spans="5:11" x14ac:dyDescent="0.2">
      <c r="E45" s="309"/>
      <c r="F45" s="310"/>
      <c r="G45" s="310"/>
      <c r="H45" s="310"/>
      <c r="I45" s="310"/>
      <c r="J45" s="310"/>
      <c r="K45" s="310"/>
    </row>
    <row r="46" spans="5:11" x14ac:dyDescent="0.2">
      <c r="E46" s="309"/>
      <c r="F46" s="310"/>
      <c r="G46" s="310"/>
      <c r="H46" s="310"/>
      <c r="I46" s="310"/>
      <c r="J46" s="310"/>
      <c r="K46" s="310"/>
    </row>
    <row r="100" spans="1:2" x14ac:dyDescent="0.2">
      <c r="A100" s="306" t="s">
        <v>6</v>
      </c>
      <c r="B100" s="306">
        <v>12</v>
      </c>
    </row>
    <row r="101" spans="1:2" x14ac:dyDescent="0.2">
      <c r="A101" s="306" t="s">
        <v>7</v>
      </c>
      <c r="B101" s="306">
        <v>4</v>
      </c>
    </row>
    <row r="102" spans="1:2" x14ac:dyDescent="0.2">
      <c r="A102" s="306" t="s">
        <v>8</v>
      </c>
      <c r="B102" s="306">
        <v>2</v>
      </c>
    </row>
    <row r="103" spans="1:2" x14ac:dyDescent="0.2">
      <c r="A103" s="306" t="s">
        <v>9</v>
      </c>
      <c r="B103" s="306">
        <v>1</v>
      </c>
    </row>
    <row r="105" spans="1:2" x14ac:dyDescent="0.2">
      <c r="A105" s="306" t="s">
        <v>10</v>
      </c>
      <c r="B105" s="306">
        <v>1</v>
      </c>
    </row>
    <row r="106" spans="1:2" x14ac:dyDescent="0.2">
      <c r="A106" s="306" t="s">
        <v>11</v>
      </c>
      <c r="B106" s="306">
        <v>0</v>
      </c>
    </row>
  </sheetData>
  <sheetProtection algorithmName="SHA-512" hashValue="I8dmhTNJE9yjOSjaao3MflCBgPwwAqywbAKjGLc0wSj0b6DnK01byHIEMFEYr54y6zKuLEzuxISX1+jJEhdEug==" saltValue="4nKVvo/928nzBxPgb+/rOg==" spinCount="100000" sheet="1" formatCells="0" formatColumns="0" formatRows="0" selectLockedCells="1" selectUnlockedCells="1"/>
  <mergeCells count="6">
    <mergeCell ref="B2:C2"/>
    <mergeCell ref="E2:F2"/>
    <mergeCell ref="H2:I2"/>
    <mergeCell ref="B18:C18"/>
    <mergeCell ref="E18:F18"/>
    <mergeCell ref="H18:I18"/>
  </mergeCells>
  <phoneticPr fontId="5" type="noConversion"/>
  <dataValidations count="2">
    <dataValidation type="list" allowBlank="1" showInputMessage="1" showErrorMessage="1" sqref="C6 I6 F6 C22 F22">
      <formula1>$A$100:$A$103</formula1>
    </dataValidation>
    <dataValidation type="list" allowBlank="1" showInputMessage="1" showErrorMessage="1" sqref="C7 I7 F7 C23 F23">
      <formula1>$A$105:$A$106</formula1>
    </dataValidation>
  </dataValidation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66"/>
  <sheetViews>
    <sheetView topLeftCell="B1" zoomScale="130" zoomScaleNormal="130" workbookViewId="0">
      <selection activeCell="D5" sqref="D5"/>
    </sheetView>
  </sheetViews>
  <sheetFormatPr baseColWidth="10" defaultColWidth="11.5703125" defaultRowHeight="12.75" x14ac:dyDescent="0.2"/>
  <cols>
    <col min="1" max="1" width="7.7109375" style="1" hidden="1" customWidth="1"/>
    <col min="2" max="2" width="3.140625" style="1" customWidth="1"/>
    <col min="3" max="3" width="29.42578125" style="1" customWidth="1"/>
    <col min="4" max="4" width="21.28515625" style="1" customWidth="1"/>
    <col min="5" max="5" width="21.140625" style="1" customWidth="1"/>
    <col min="6" max="6" width="21.5703125" style="1" customWidth="1"/>
    <col min="7" max="7" width="23.7109375" style="1" customWidth="1"/>
    <col min="8" max="8" width="29.28515625" style="1" customWidth="1"/>
    <col min="9" max="9" width="3.7109375" style="1" customWidth="1"/>
    <col min="10" max="16384" width="11.5703125" style="1"/>
  </cols>
  <sheetData>
    <row r="1" spans="1:11" x14ac:dyDescent="0.2">
      <c r="A1" s="252"/>
      <c r="B1" s="252"/>
      <c r="C1" s="252"/>
      <c r="D1" s="252"/>
      <c r="E1" s="252"/>
      <c r="F1" s="252"/>
      <c r="G1" s="252"/>
      <c r="H1" s="252"/>
      <c r="I1" s="252"/>
      <c r="J1" s="252"/>
      <c r="K1" s="252"/>
    </row>
    <row r="2" spans="1:11" ht="18" x14ac:dyDescent="0.25">
      <c r="A2" s="252"/>
      <c r="B2" s="252"/>
      <c r="C2" s="253" t="s">
        <v>246</v>
      </c>
      <c r="D2" s="252"/>
      <c r="E2" s="252"/>
      <c r="F2" s="252"/>
      <c r="G2" s="252"/>
      <c r="H2" s="252"/>
      <c r="I2" s="252"/>
      <c r="J2" s="252"/>
      <c r="K2" s="252"/>
    </row>
    <row r="3" spans="1:11" ht="13.5" thickBot="1" x14ac:dyDescent="0.25">
      <c r="A3" s="252"/>
      <c r="B3" s="252"/>
      <c r="C3" s="252"/>
      <c r="D3" s="252"/>
      <c r="E3" s="252"/>
      <c r="F3" s="252"/>
      <c r="G3" s="252"/>
      <c r="H3" s="252"/>
      <c r="I3" s="252"/>
      <c r="J3" s="252"/>
      <c r="K3" s="252"/>
    </row>
    <row r="4" spans="1:11" ht="16.5" thickBot="1" x14ac:dyDescent="0.3">
      <c r="A4" s="252"/>
      <c r="B4" s="252"/>
      <c r="C4" s="254">
        <v>0.1</v>
      </c>
      <c r="D4" s="255" t="s">
        <v>247</v>
      </c>
      <c r="E4" s="255" t="s">
        <v>248</v>
      </c>
      <c r="F4" s="255" t="s">
        <v>249</v>
      </c>
      <c r="G4" s="255" t="s">
        <v>250</v>
      </c>
      <c r="H4" s="255" t="s">
        <v>251</v>
      </c>
      <c r="I4" s="252"/>
      <c r="J4" s="252"/>
      <c r="K4" s="252"/>
    </row>
    <row r="5" spans="1:11" ht="15.75" thickBot="1" x14ac:dyDescent="0.25">
      <c r="A5" s="252"/>
      <c r="B5" s="252"/>
      <c r="C5" s="256" t="s">
        <v>252</v>
      </c>
      <c r="D5" s="257">
        <v>3000</v>
      </c>
      <c r="E5" s="258">
        <f>D5*(1+C4)</f>
        <v>3300.0000000000005</v>
      </c>
      <c r="F5" s="259"/>
      <c r="G5" s="258">
        <f>E5</f>
        <v>3300.0000000000005</v>
      </c>
      <c r="H5" s="258">
        <f t="shared" ref="H5:H10" si="0">G5-D5</f>
        <v>300.00000000000045</v>
      </c>
      <c r="I5" s="252"/>
      <c r="J5" s="252"/>
      <c r="K5" s="252"/>
    </row>
    <row r="6" spans="1:11" ht="15.75" thickBot="1" x14ac:dyDescent="0.25">
      <c r="A6" s="252"/>
      <c r="B6" s="252"/>
      <c r="C6" s="260" t="s">
        <v>253</v>
      </c>
      <c r="D6" s="257">
        <v>2400</v>
      </c>
      <c r="E6" s="261">
        <f>E5*D6/D5</f>
        <v>2640.0000000000005</v>
      </c>
      <c r="F6" s="260"/>
      <c r="G6" s="261">
        <f>E6</f>
        <v>2640.0000000000005</v>
      </c>
      <c r="H6" s="261">
        <f t="shared" si="0"/>
        <v>240.00000000000045</v>
      </c>
      <c r="I6" s="252"/>
      <c r="J6" s="252"/>
      <c r="K6" s="252"/>
    </row>
    <row r="7" spans="1:11" ht="15.75" thickBot="1" x14ac:dyDescent="0.25">
      <c r="A7" s="252"/>
      <c r="B7" s="252"/>
      <c r="C7" s="260" t="s">
        <v>254</v>
      </c>
      <c r="D7" s="257">
        <v>300</v>
      </c>
      <c r="E7" s="261">
        <f>D7*E5/D5</f>
        <v>330.00000000000006</v>
      </c>
      <c r="F7" s="260"/>
      <c r="G7" s="261">
        <f>E7*F13/E13</f>
        <v>220.00000000000003</v>
      </c>
      <c r="H7" s="261">
        <f t="shared" si="0"/>
        <v>-79.999999999999972</v>
      </c>
      <c r="I7" s="252"/>
      <c r="J7" s="252"/>
      <c r="K7" s="252"/>
    </row>
    <row r="8" spans="1:11" ht="15.75" thickBot="1" x14ac:dyDescent="0.25">
      <c r="A8" s="252"/>
      <c r="B8" s="252"/>
      <c r="C8" s="260" t="s">
        <v>255</v>
      </c>
      <c r="D8" s="257">
        <v>400</v>
      </c>
      <c r="E8" s="261">
        <f>D8*E5/D5</f>
        <v>440.00000000000006</v>
      </c>
      <c r="F8" s="260"/>
      <c r="G8" s="261">
        <f>E8*F12/E12</f>
        <v>275.00000000000006</v>
      </c>
      <c r="H8" s="261">
        <f t="shared" si="0"/>
        <v>-124.99999999999994</v>
      </c>
      <c r="I8" s="252"/>
      <c r="J8" s="252"/>
      <c r="K8" s="252"/>
    </row>
    <row r="9" spans="1:11" ht="15.75" thickBot="1" x14ac:dyDescent="0.25">
      <c r="A9" s="252"/>
      <c r="B9" s="252"/>
      <c r="C9" s="260" t="s">
        <v>256</v>
      </c>
      <c r="D9" s="257">
        <v>150</v>
      </c>
      <c r="E9" s="261">
        <f>D9*E6/D6</f>
        <v>165.00000000000003</v>
      </c>
      <c r="F9" s="262"/>
      <c r="G9" s="261">
        <f>E9*F11/E11</f>
        <v>183.33333333333337</v>
      </c>
      <c r="H9" s="261">
        <f t="shared" si="0"/>
        <v>33.333333333333371</v>
      </c>
      <c r="I9" s="252"/>
      <c r="J9" s="252"/>
      <c r="K9" s="252"/>
    </row>
    <row r="10" spans="1:11" ht="15.75" thickBot="1" x14ac:dyDescent="0.25">
      <c r="A10" s="252"/>
      <c r="B10" s="252"/>
      <c r="C10" s="260" t="s">
        <v>257</v>
      </c>
      <c r="D10" s="257">
        <v>0</v>
      </c>
      <c r="E10" s="261">
        <f>D10*E5/D5</f>
        <v>0</v>
      </c>
      <c r="F10" s="263">
        <v>50</v>
      </c>
      <c r="G10" s="261">
        <f>F10</f>
        <v>50</v>
      </c>
      <c r="H10" s="261">
        <f t="shared" si="0"/>
        <v>50</v>
      </c>
      <c r="I10" s="252"/>
      <c r="J10" s="252"/>
      <c r="K10" s="252"/>
    </row>
    <row r="11" spans="1:11" ht="15.75" thickBot="1" x14ac:dyDescent="0.25">
      <c r="A11" s="252"/>
      <c r="B11" s="252"/>
      <c r="C11" s="260" t="s">
        <v>258</v>
      </c>
      <c r="D11" s="264">
        <f>D9/D6*360</f>
        <v>22.5</v>
      </c>
      <c r="E11" s="265">
        <f>E9/E6*360</f>
        <v>22.5</v>
      </c>
      <c r="F11" s="266">
        <v>25</v>
      </c>
      <c r="G11" s="260"/>
      <c r="H11" s="260"/>
      <c r="I11" s="252"/>
      <c r="J11" s="252"/>
      <c r="K11" s="252"/>
    </row>
    <row r="12" spans="1:11" ht="15.75" thickBot="1" x14ac:dyDescent="0.25">
      <c r="A12" s="252"/>
      <c r="B12" s="252"/>
      <c r="C12" s="260" t="s">
        <v>259</v>
      </c>
      <c r="D12" s="265">
        <f>D8/D5*360</f>
        <v>48</v>
      </c>
      <c r="E12" s="265">
        <f>E8/E5*360</f>
        <v>48</v>
      </c>
      <c r="F12" s="266">
        <v>30</v>
      </c>
      <c r="G12" s="260"/>
      <c r="H12" s="260"/>
      <c r="I12" s="252"/>
      <c r="J12" s="252"/>
      <c r="K12" s="252"/>
    </row>
    <row r="13" spans="1:11" ht="15.75" thickBot="1" x14ac:dyDescent="0.25">
      <c r="A13" s="252"/>
      <c r="B13" s="252"/>
      <c r="C13" s="260" t="s">
        <v>260</v>
      </c>
      <c r="D13" s="265">
        <f>D7/D6*360</f>
        <v>45</v>
      </c>
      <c r="E13" s="265">
        <f>E7/E6*360</f>
        <v>45</v>
      </c>
      <c r="F13" s="266">
        <v>30</v>
      </c>
      <c r="G13" s="260"/>
      <c r="H13" s="260"/>
      <c r="I13" s="252"/>
      <c r="J13" s="252"/>
      <c r="K13" s="252"/>
    </row>
    <row r="14" spans="1:11" ht="15" x14ac:dyDescent="0.2">
      <c r="A14" s="252"/>
      <c r="B14" s="252"/>
      <c r="C14" s="260" t="s">
        <v>261</v>
      </c>
      <c r="D14" s="261">
        <f>D7+D8-D9-D10</f>
        <v>550</v>
      </c>
      <c r="E14" s="261">
        <f>E7+E8-E9-E10</f>
        <v>605.00000000000011</v>
      </c>
      <c r="F14" s="256"/>
      <c r="G14" s="261">
        <f>G7+G8-G9-G10</f>
        <v>261.66666666666674</v>
      </c>
      <c r="H14" s="261">
        <f>G14-D14</f>
        <v>-288.33333333333326</v>
      </c>
      <c r="I14" s="252"/>
      <c r="J14" s="252"/>
      <c r="K14" s="252"/>
    </row>
    <row r="15" spans="1:11" ht="15" x14ac:dyDescent="0.2">
      <c r="A15" s="252"/>
      <c r="B15" s="252"/>
      <c r="C15" s="267"/>
      <c r="D15" s="267"/>
      <c r="E15" s="267"/>
      <c r="F15" s="267"/>
      <c r="G15" s="267"/>
      <c r="H15" s="267"/>
      <c r="I15" s="252"/>
      <c r="J15" s="252"/>
      <c r="K15" s="252"/>
    </row>
    <row r="16" spans="1:11" ht="15" x14ac:dyDescent="0.2">
      <c r="A16" s="252"/>
      <c r="B16" s="252"/>
      <c r="C16" s="268" t="s">
        <v>262</v>
      </c>
      <c r="D16" s="269"/>
      <c r="E16" s="270">
        <f>E14-D14</f>
        <v>55.000000000000114</v>
      </c>
      <c r="F16" s="268"/>
      <c r="G16" s="270">
        <f>G14-D14</f>
        <v>-288.33333333333326</v>
      </c>
      <c r="H16" s="271"/>
      <c r="I16" s="252"/>
      <c r="J16" s="252"/>
      <c r="K16" s="252"/>
    </row>
    <row r="17" spans="1:11" ht="15" x14ac:dyDescent="0.2">
      <c r="A17" s="252"/>
      <c r="B17" s="252"/>
      <c r="C17" s="268"/>
      <c r="D17" s="272"/>
      <c r="E17" s="273" t="str">
        <f>IF(E16&gt;0,"mehr",IF(E16&lt;0,"weniger",""))</f>
        <v>mehr</v>
      </c>
      <c r="F17" s="268"/>
      <c r="G17" s="273" t="str">
        <f>IF(G16&gt;0,"mehr",IF(G16&lt;0,"weniger",""))</f>
        <v>weniger</v>
      </c>
      <c r="H17" s="269"/>
      <c r="I17" s="252"/>
      <c r="J17" s="252"/>
      <c r="K17" s="252"/>
    </row>
    <row r="18" spans="1:11" x14ac:dyDescent="0.2">
      <c r="A18" s="252"/>
      <c r="B18" s="252"/>
      <c r="C18" s="252"/>
      <c r="D18" s="274"/>
      <c r="E18" s="252"/>
      <c r="F18" s="252"/>
      <c r="G18" s="252"/>
      <c r="H18" s="252"/>
      <c r="I18" s="252"/>
      <c r="J18" s="252"/>
      <c r="K18" s="252"/>
    </row>
    <row r="19" spans="1:11" x14ac:dyDescent="0.2">
      <c r="A19" s="252"/>
      <c r="B19" s="252"/>
      <c r="C19" s="252"/>
      <c r="D19" s="274"/>
      <c r="E19" s="252"/>
      <c r="F19" s="252"/>
      <c r="G19" s="252"/>
      <c r="H19" s="252"/>
      <c r="I19" s="252"/>
      <c r="J19" s="252"/>
      <c r="K19" s="252"/>
    </row>
    <row r="20" spans="1:11" x14ac:dyDescent="0.2">
      <c r="A20" s="252"/>
      <c r="B20" s="252"/>
      <c r="C20" s="252"/>
      <c r="D20" s="275"/>
      <c r="E20" s="276"/>
      <c r="F20" s="252"/>
      <c r="G20" s="252"/>
      <c r="H20" s="252"/>
      <c r="I20" s="252"/>
      <c r="J20" s="252"/>
      <c r="K20" s="252"/>
    </row>
    <row r="21" spans="1:11" x14ac:dyDescent="0.2">
      <c r="A21" s="252"/>
      <c r="B21" s="252"/>
      <c r="C21" s="252"/>
      <c r="D21" s="275"/>
      <c r="E21" s="276"/>
      <c r="F21" s="252"/>
      <c r="G21" s="252"/>
      <c r="H21" s="252"/>
      <c r="I21" s="252"/>
      <c r="J21" s="252"/>
      <c r="K21" s="252"/>
    </row>
    <row r="22" spans="1:11" x14ac:dyDescent="0.2">
      <c r="A22" s="252"/>
      <c r="B22" s="252"/>
      <c r="C22" s="252"/>
      <c r="D22" s="275"/>
      <c r="E22" s="276"/>
      <c r="F22" s="252"/>
      <c r="G22" s="252"/>
      <c r="H22" s="252"/>
      <c r="I22" s="252"/>
      <c r="J22" s="252"/>
      <c r="K22" s="252"/>
    </row>
    <row r="23" spans="1:11" x14ac:dyDescent="0.2">
      <c r="A23" s="252"/>
      <c r="B23" s="252"/>
      <c r="C23" s="252"/>
      <c r="D23" s="275"/>
      <c r="E23" s="252"/>
      <c r="F23" s="252"/>
      <c r="G23" s="252"/>
      <c r="H23" s="252"/>
      <c r="I23" s="252"/>
      <c r="J23" s="252"/>
      <c r="K23" s="252"/>
    </row>
    <row r="24" spans="1:11" x14ac:dyDescent="0.2">
      <c r="A24" s="252"/>
      <c r="B24" s="252"/>
      <c r="C24" s="252"/>
      <c r="D24" s="275"/>
      <c r="E24" s="276"/>
      <c r="F24" s="252"/>
      <c r="G24" s="252"/>
      <c r="H24" s="252"/>
      <c r="I24" s="252"/>
      <c r="J24" s="252"/>
      <c r="K24" s="252"/>
    </row>
    <row r="25" spans="1:11" x14ac:dyDescent="0.2">
      <c r="A25" s="252"/>
      <c r="B25" s="252"/>
      <c r="C25" s="252"/>
      <c r="D25" s="252"/>
      <c r="E25" s="252"/>
      <c r="F25" s="252"/>
      <c r="G25" s="252"/>
      <c r="H25" s="252"/>
      <c r="I25" s="252"/>
      <c r="J25" s="252"/>
      <c r="K25" s="252"/>
    </row>
    <row r="26" spans="1:11" x14ac:dyDescent="0.2">
      <c r="A26" s="252"/>
      <c r="B26" s="252"/>
      <c r="C26" s="252"/>
      <c r="D26" s="252"/>
      <c r="E26" s="252"/>
      <c r="F26" s="252"/>
      <c r="G26" s="252"/>
      <c r="H26" s="252"/>
      <c r="I26" s="252"/>
      <c r="J26" s="252"/>
      <c r="K26" s="252"/>
    </row>
    <row r="27" spans="1:11" x14ac:dyDescent="0.2">
      <c r="A27" s="252"/>
      <c r="B27" s="252"/>
      <c r="C27" s="252"/>
      <c r="D27" s="252"/>
      <c r="E27" s="252"/>
      <c r="F27" s="252"/>
      <c r="G27" s="252"/>
      <c r="H27" s="252"/>
      <c r="I27" s="252"/>
      <c r="J27" s="252"/>
      <c r="K27" s="252"/>
    </row>
    <row r="28" spans="1:11" x14ac:dyDescent="0.2">
      <c r="A28" s="252"/>
      <c r="B28" s="252"/>
      <c r="C28" s="252"/>
      <c r="D28" s="252"/>
      <c r="E28" s="252"/>
      <c r="F28" s="252"/>
      <c r="G28" s="252"/>
      <c r="H28" s="252"/>
      <c r="I28" s="252"/>
      <c r="J28" s="252"/>
      <c r="K28" s="252"/>
    </row>
    <row r="29" spans="1:11" x14ac:dyDescent="0.2">
      <c r="A29" s="252"/>
      <c r="B29" s="252"/>
      <c r="C29" s="252"/>
      <c r="D29" s="252"/>
      <c r="E29" s="252"/>
      <c r="F29" s="252"/>
      <c r="G29" s="252"/>
      <c r="H29" s="252"/>
      <c r="I29" s="252"/>
      <c r="J29" s="252"/>
      <c r="K29" s="252"/>
    </row>
    <row r="30" spans="1:11" x14ac:dyDescent="0.2">
      <c r="A30" s="252"/>
      <c r="B30" s="252"/>
      <c r="C30" s="252"/>
      <c r="D30" s="252"/>
      <c r="E30" s="252"/>
      <c r="F30" s="252"/>
      <c r="G30" s="252"/>
      <c r="H30" s="252"/>
      <c r="I30" s="252"/>
      <c r="J30" s="252"/>
      <c r="K30" s="252"/>
    </row>
    <row r="31" spans="1:11" x14ac:dyDescent="0.2">
      <c r="A31" s="252"/>
      <c r="B31" s="252"/>
      <c r="C31" s="252"/>
      <c r="D31" s="252"/>
      <c r="E31" s="252"/>
      <c r="F31" s="252"/>
      <c r="G31" s="252"/>
      <c r="H31" s="252"/>
      <c r="I31" s="252"/>
      <c r="J31" s="252"/>
      <c r="K31" s="252"/>
    </row>
    <row r="32" spans="1:11" x14ac:dyDescent="0.2">
      <c r="A32" s="252"/>
      <c r="B32" s="252"/>
      <c r="C32" s="252"/>
      <c r="D32" s="252"/>
      <c r="E32" s="252"/>
      <c r="F32" s="252"/>
      <c r="G32" s="252"/>
      <c r="H32" s="252"/>
      <c r="I32" s="252"/>
      <c r="J32" s="252"/>
      <c r="K32" s="252"/>
    </row>
    <row r="33" spans="1:11" x14ac:dyDescent="0.2">
      <c r="A33" s="252"/>
      <c r="B33" s="252"/>
      <c r="C33" s="252"/>
      <c r="D33" s="252"/>
      <c r="E33" s="252"/>
      <c r="F33" s="252"/>
      <c r="G33" s="252"/>
      <c r="H33" s="252"/>
      <c r="I33" s="252"/>
      <c r="J33" s="252"/>
      <c r="K33" s="252"/>
    </row>
    <row r="34" spans="1:11" x14ac:dyDescent="0.2">
      <c r="A34" s="252"/>
      <c r="B34" s="252"/>
      <c r="C34" s="252"/>
      <c r="D34" s="252"/>
      <c r="E34" s="252"/>
      <c r="F34" s="252"/>
      <c r="G34" s="252"/>
      <c r="H34" s="252"/>
      <c r="I34" s="252"/>
      <c r="J34" s="252"/>
      <c r="K34" s="252"/>
    </row>
    <row r="35" spans="1:11" x14ac:dyDescent="0.2">
      <c r="A35" s="252"/>
      <c r="B35" s="252"/>
      <c r="C35" s="252"/>
      <c r="D35" s="252"/>
      <c r="E35" s="252"/>
      <c r="F35" s="252"/>
      <c r="G35" s="252"/>
      <c r="H35" s="252"/>
      <c r="I35" s="252"/>
      <c r="J35" s="252"/>
      <c r="K35" s="252"/>
    </row>
    <row r="36" spans="1:11" x14ac:dyDescent="0.2">
      <c r="A36" s="252"/>
      <c r="B36" s="252"/>
      <c r="C36" s="252"/>
      <c r="D36" s="252"/>
      <c r="E36" s="252"/>
      <c r="F36" s="252"/>
      <c r="G36" s="252"/>
      <c r="H36" s="252"/>
      <c r="I36" s="252"/>
      <c r="J36" s="252"/>
      <c r="K36" s="252"/>
    </row>
    <row r="37" spans="1:11" x14ac:dyDescent="0.2">
      <c r="A37" s="252"/>
      <c r="B37" s="252"/>
      <c r="C37" s="252"/>
      <c r="D37" s="252"/>
      <c r="E37" s="252"/>
      <c r="F37" s="252"/>
      <c r="G37" s="252"/>
      <c r="H37" s="252"/>
      <c r="I37" s="252"/>
      <c r="J37" s="252"/>
      <c r="K37" s="252"/>
    </row>
    <row r="38" spans="1:11" x14ac:dyDescent="0.2">
      <c r="A38" s="252"/>
      <c r="B38" s="252"/>
      <c r="C38" s="252"/>
      <c r="D38" s="252"/>
      <c r="E38" s="252"/>
      <c r="F38" s="252"/>
      <c r="G38" s="252"/>
      <c r="H38" s="252"/>
      <c r="I38" s="252"/>
      <c r="J38" s="252"/>
      <c r="K38" s="252"/>
    </row>
    <row r="39" spans="1:11" x14ac:dyDescent="0.2">
      <c r="A39" s="252"/>
      <c r="B39" s="252"/>
      <c r="C39" s="252"/>
      <c r="D39" s="252"/>
      <c r="E39" s="252"/>
      <c r="F39" s="252"/>
      <c r="G39" s="252"/>
      <c r="H39" s="252"/>
      <c r="I39" s="252"/>
      <c r="J39" s="252"/>
      <c r="K39" s="252"/>
    </row>
    <row r="40" spans="1:11" x14ac:dyDescent="0.2">
      <c r="A40" s="252"/>
      <c r="B40" s="252"/>
      <c r="C40" s="252"/>
      <c r="D40" s="252"/>
      <c r="E40" s="252"/>
      <c r="F40" s="252"/>
      <c r="G40" s="252"/>
      <c r="H40" s="252"/>
      <c r="I40" s="252"/>
      <c r="J40" s="252"/>
      <c r="K40" s="252"/>
    </row>
    <row r="41" spans="1:11" x14ac:dyDescent="0.2">
      <c r="A41" s="252"/>
      <c r="B41" s="252"/>
      <c r="C41" s="252"/>
      <c r="D41" s="252"/>
      <c r="E41" s="252"/>
      <c r="F41" s="252"/>
      <c r="G41" s="252"/>
      <c r="H41" s="252"/>
      <c r="I41" s="252"/>
      <c r="J41" s="252"/>
      <c r="K41" s="252"/>
    </row>
    <row r="42" spans="1:11" x14ac:dyDescent="0.2">
      <c r="A42" s="252"/>
      <c r="B42" s="252"/>
      <c r="C42" s="252"/>
      <c r="D42" s="252"/>
      <c r="E42" s="252"/>
      <c r="F42" s="252"/>
      <c r="G42" s="252"/>
      <c r="H42" s="252"/>
      <c r="I42" s="252"/>
      <c r="J42" s="252"/>
      <c r="K42" s="252"/>
    </row>
    <row r="43" spans="1:11" x14ac:dyDescent="0.2">
      <c r="A43" s="252"/>
      <c r="B43" s="252"/>
      <c r="C43" s="252"/>
      <c r="D43" s="252"/>
      <c r="E43" s="252"/>
      <c r="F43" s="252"/>
      <c r="G43" s="252"/>
      <c r="H43" s="252"/>
      <c r="I43" s="252"/>
      <c r="J43" s="252"/>
      <c r="K43" s="252"/>
    </row>
    <row r="44" spans="1:11" x14ac:dyDescent="0.2">
      <c r="A44" s="252"/>
      <c r="B44" s="252"/>
      <c r="C44" s="252"/>
      <c r="D44" s="252"/>
      <c r="E44" s="252"/>
      <c r="F44" s="252"/>
      <c r="G44" s="252"/>
      <c r="H44" s="252"/>
      <c r="I44" s="252"/>
      <c r="J44" s="252"/>
      <c r="K44" s="252"/>
    </row>
    <row r="45" spans="1:11" x14ac:dyDescent="0.2">
      <c r="A45" s="252"/>
      <c r="B45" s="252"/>
      <c r="C45" s="252"/>
      <c r="D45" s="252"/>
      <c r="E45" s="252"/>
      <c r="F45" s="252"/>
      <c r="G45" s="252"/>
      <c r="H45" s="252"/>
      <c r="I45" s="252"/>
      <c r="J45" s="252"/>
      <c r="K45" s="252"/>
    </row>
    <row r="46" spans="1:11" x14ac:dyDescent="0.2">
      <c r="A46" s="252"/>
      <c r="B46" s="252"/>
      <c r="C46" s="252"/>
      <c r="D46" s="252"/>
      <c r="E46" s="252"/>
      <c r="F46" s="252"/>
      <c r="G46" s="252"/>
      <c r="H46" s="252"/>
      <c r="I46" s="252"/>
      <c r="J46" s="252"/>
      <c r="K46" s="252"/>
    </row>
    <row r="47" spans="1:11" x14ac:dyDescent="0.2">
      <c r="A47" s="252"/>
      <c r="B47" s="252"/>
      <c r="C47" s="252"/>
      <c r="D47" s="252"/>
      <c r="E47" s="252"/>
      <c r="F47" s="252"/>
      <c r="G47" s="252"/>
      <c r="H47" s="252"/>
      <c r="I47" s="252"/>
      <c r="J47" s="252"/>
      <c r="K47" s="252"/>
    </row>
    <row r="48" spans="1:11" x14ac:dyDescent="0.2">
      <c r="A48" s="252"/>
      <c r="B48" s="252"/>
      <c r="C48" s="252"/>
      <c r="D48" s="252"/>
      <c r="E48" s="252"/>
      <c r="F48" s="252"/>
      <c r="G48" s="252"/>
      <c r="H48" s="252"/>
      <c r="I48" s="252"/>
      <c r="J48" s="252"/>
      <c r="K48" s="252"/>
    </row>
    <row r="49" spans="1:11" x14ac:dyDescent="0.2">
      <c r="A49" s="252"/>
      <c r="B49" s="252"/>
      <c r="C49" s="252"/>
      <c r="D49" s="252"/>
      <c r="E49" s="252"/>
      <c r="F49" s="252"/>
      <c r="G49" s="252"/>
      <c r="H49" s="252"/>
      <c r="I49" s="252"/>
      <c r="J49" s="252"/>
      <c r="K49" s="252"/>
    </row>
    <row r="50" spans="1:11" x14ac:dyDescent="0.2">
      <c r="A50" s="252"/>
      <c r="B50" s="252"/>
      <c r="C50" s="252"/>
      <c r="D50" s="252"/>
      <c r="E50" s="252"/>
      <c r="F50" s="252"/>
      <c r="G50" s="252"/>
      <c r="H50" s="252"/>
      <c r="I50" s="252"/>
      <c r="J50" s="252"/>
      <c r="K50" s="252"/>
    </row>
    <row r="51" spans="1:11" x14ac:dyDescent="0.2">
      <c r="A51" s="252"/>
      <c r="B51" s="252"/>
      <c r="C51" s="252"/>
      <c r="D51" s="252"/>
      <c r="E51" s="252"/>
      <c r="F51" s="252"/>
      <c r="G51" s="252"/>
      <c r="H51" s="252"/>
      <c r="I51" s="252"/>
      <c r="J51" s="252"/>
      <c r="K51" s="252"/>
    </row>
    <row r="52" spans="1:11" x14ac:dyDescent="0.2">
      <c r="A52" s="252"/>
      <c r="B52" s="252"/>
      <c r="C52" s="252"/>
      <c r="D52" s="252"/>
      <c r="E52" s="252"/>
      <c r="F52" s="252"/>
      <c r="G52" s="252"/>
      <c r="H52" s="252"/>
      <c r="I52" s="252"/>
      <c r="J52" s="252"/>
      <c r="K52" s="252"/>
    </row>
    <row r="53" spans="1:11" x14ac:dyDescent="0.2">
      <c r="A53" s="252"/>
      <c r="B53" s="252"/>
      <c r="C53" s="252"/>
      <c r="D53" s="252"/>
      <c r="E53" s="252"/>
      <c r="F53" s="252"/>
      <c r="G53" s="252"/>
      <c r="H53" s="252"/>
      <c r="I53" s="252"/>
      <c r="J53" s="252"/>
      <c r="K53" s="252"/>
    </row>
    <row r="54" spans="1:11" x14ac:dyDescent="0.2">
      <c r="A54" s="252"/>
      <c r="B54" s="252"/>
      <c r="C54" s="252"/>
      <c r="D54" s="252"/>
      <c r="E54" s="252"/>
      <c r="F54" s="252"/>
      <c r="G54" s="252"/>
      <c r="H54" s="252"/>
      <c r="I54" s="252"/>
      <c r="J54" s="252"/>
      <c r="K54" s="252"/>
    </row>
    <row r="55" spans="1:11" x14ac:dyDescent="0.2">
      <c r="A55" s="252"/>
      <c r="B55" s="252"/>
      <c r="C55" s="252"/>
      <c r="D55" s="252"/>
      <c r="E55" s="252"/>
      <c r="F55" s="252"/>
      <c r="G55" s="252"/>
      <c r="H55" s="252"/>
      <c r="I55" s="252"/>
      <c r="J55" s="252"/>
      <c r="K55" s="252"/>
    </row>
    <row r="56" spans="1:11" x14ac:dyDescent="0.2">
      <c r="A56" s="252"/>
      <c r="B56" s="252"/>
      <c r="C56" s="252"/>
      <c r="D56" s="252"/>
      <c r="E56" s="252"/>
      <c r="F56" s="252"/>
      <c r="G56" s="252"/>
      <c r="H56" s="252"/>
      <c r="I56" s="252"/>
      <c r="J56" s="252"/>
      <c r="K56" s="252"/>
    </row>
    <row r="57" spans="1:11" x14ac:dyDescent="0.2">
      <c r="A57" s="252"/>
      <c r="B57" s="252"/>
      <c r="C57" s="252"/>
      <c r="D57" s="252"/>
      <c r="E57" s="252"/>
      <c r="F57" s="252"/>
      <c r="G57" s="252"/>
      <c r="H57" s="252"/>
      <c r="I57" s="252"/>
      <c r="J57" s="252"/>
      <c r="K57" s="252"/>
    </row>
    <row r="58" spans="1:11" x14ac:dyDescent="0.2">
      <c r="A58" s="252"/>
      <c r="B58" s="252"/>
      <c r="C58" s="252"/>
      <c r="D58" s="252"/>
      <c r="E58" s="252"/>
      <c r="F58" s="252"/>
      <c r="G58" s="252"/>
      <c r="H58" s="252"/>
      <c r="I58" s="252"/>
      <c r="J58" s="252"/>
      <c r="K58" s="252"/>
    </row>
    <row r="59" spans="1:11" x14ac:dyDescent="0.2">
      <c r="A59" s="252"/>
      <c r="B59" s="252"/>
      <c r="C59" s="252"/>
      <c r="D59" s="252"/>
      <c r="E59" s="252"/>
      <c r="F59" s="252"/>
      <c r="G59" s="252"/>
      <c r="H59" s="252"/>
      <c r="I59" s="252"/>
      <c r="J59" s="252"/>
      <c r="K59" s="252"/>
    </row>
    <row r="60" spans="1:11" x14ac:dyDescent="0.2">
      <c r="A60" s="252"/>
      <c r="B60" s="252"/>
      <c r="C60" s="252"/>
      <c r="D60" s="252"/>
      <c r="E60" s="252"/>
      <c r="F60" s="252"/>
      <c r="G60" s="252"/>
      <c r="H60" s="252"/>
      <c r="I60" s="252"/>
      <c r="J60" s="252"/>
      <c r="K60" s="252"/>
    </row>
    <row r="61" spans="1:11" x14ac:dyDescent="0.2">
      <c r="A61" s="252"/>
      <c r="B61" s="252"/>
      <c r="C61" s="252"/>
      <c r="D61" s="252"/>
      <c r="E61" s="252"/>
      <c r="F61" s="252"/>
      <c r="G61" s="252"/>
      <c r="H61" s="252"/>
      <c r="I61" s="252"/>
      <c r="J61" s="252"/>
      <c r="K61" s="252"/>
    </row>
    <row r="62" spans="1:11" x14ac:dyDescent="0.2">
      <c r="A62" s="252"/>
      <c r="B62" s="252"/>
      <c r="C62" s="252"/>
      <c r="D62" s="252"/>
      <c r="E62" s="252"/>
      <c r="F62" s="252"/>
      <c r="G62" s="252"/>
      <c r="H62" s="252"/>
      <c r="I62" s="252"/>
      <c r="J62" s="252"/>
      <c r="K62" s="252"/>
    </row>
    <row r="63" spans="1:11" x14ac:dyDescent="0.2">
      <c r="A63" s="252"/>
      <c r="B63" s="252"/>
      <c r="C63" s="252"/>
      <c r="D63" s="252"/>
      <c r="E63" s="252"/>
      <c r="F63" s="252"/>
      <c r="G63" s="252"/>
      <c r="H63" s="252"/>
      <c r="I63" s="252"/>
      <c r="J63" s="252"/>
      <c r="K63" s="252"/>
    </row>
    <row r="64" spans="1:11" x14ac:dyDescent="0.2">
      <c r="A64" s="252"/>
      <c r="B64" s="252"/>
      <c r="C64" s="252"/>
      <c r="D64" s="252"/>
      <c r="E64" s="252"/>
      <c r="F64" s="252"/>
      <c r="G64" s="252"/>
      <c r="H64" s="252"/>
      <c r="I64" s="252"/>
      <c r="J64" s="252"/>
      <c r="K64" s="252"/>
    </row>
    <row r="65" spans="1:11" x14ac:dyDescent="0.2">
      <c r="A65" s="252"/>
      <c r="B65" s="252"/>
      <c r="C65" s="252"/>
      <c r="D65" s="252"/>
      <c r="E65" s="252"/>
      <c r="F65" s="252"/>
      <c r="G65" s="252"/>
      <c r="H65" s="252"/>
      <c r="I65" s="252"/>
      <c r="J65" s="252"/>
      <c r="K65" s="252"/>
    </row>
    <row r="66" spans="1:11" x14ac:dyDescent="0.2">
      <c r="A66" s="252"/>
      <c r="B66" s="252"/>
      <c r="C66" s="252"/>
      <c r="D66" s="252"/>
      <c r="E66" s="252"/>
      <c r="F66" s="252"/>
      <c r="G66" s="252"/>
      <c r="H66" s="252"/>
      <c r="I66" s="252"/>
      <c r="J66" s="252"/>
      <c r="K66" s="252"/>
    </row>
  </sheetData>
  <sheetProtection algorithmName="SHA-512" hashValue="oPeo3QcDQD3aSC158S2RTvmEBij2swo3N59tAhBHPjPcj0nRpIf8/hQuP3+OkYAwQC2NMVdDJqXOMKU3ki66BQ==" saltValue="QpVW8vpEwMf5jU2StpPgsw==" spinCount="100000" sheet="1" objects="1" scenarios="1" formatCells="0" formatColumns="0" formatRows="0" selectLockedCells="1"/>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K300"/>
  <sheetViews>
    <sheetView topLeftCell="C1" workbookViewId="0">
      <selection activeCell="H5" sqref="H5"/>
    </sheetView>
  </sheetViews>
  <sheetFormatPr baseColWidth="10" defaultRowHeight="12.75" x14ac:dyDescent="0.2"/>
  <cols>
    <col min="1" max="1" width="2.28515625" customWidth="1"/>
    <col min="2" max="2" width="9.140625" customWidth="1"/>
    <col min="3" max="3" width="26.28515625" customWidth="1"/>
    <col min="4" max="8" width="25.7109375" customWidth="1"/>
    <col min="10" max="10" width="2.28515625" customWidth="1"/>
  </cols>
  <sheetData>
    <row r="1" spans="1:11" ht="16.5" customHeight="1" x14ac:dyDescent="0.2">
      <c r="A1" s="277"/>
      <c r="B1" s="277"/>
      <c r="C1" s="277"/>
      <c r="D1" s="277"/>
      <c r="E1" s="277"/>
      <c r="F1" s="277"/>
      <c r="G1" s="277"/>
      <c r="H1" s="277"/>
      <c r="I1" s="277"/>
      <c r="J1" s="277"/>
      <c r="K1" s="277"/>
    </row>
    <row r="2" spans="1:11" ht="32.25" customHeight="1" x14ac:dyDescent="0.2">
      <c r="A2" s="277"/>
      <c r="B2" s="18"/>
      <c r="C2" s="18"/>
      <c r="D2" s="18"/>
      <c r="E2" s="18"/>
      <c r="F2" s="18"/>
      <c r="G2" s="18"/>
      <c r="H2" s="18"/>
      <c r="I2" s="18"/>
      <c r="J2" s="277"/>
      <c r="K2" s="18"/>
    </row>
    <row r="3" spans="1:11" ht="33.75" customHeight="1" x14ac:dyDescent="0.2">
      <c r="A3" s="277"/>
      <c r="B3" s="278"/>
      <c r="C3" s="279" t="s">
        <v>263</v>
      </c>
      <c r="D3" s="278"/>
      <c r="E3" s="278"/>
      <c r="F3" s="278"/>
      <c r="G3" s="278"/>
      <c r="H3" s="278"/>
      <c r="I3" s="18"/>
      <c r="J3" s="277"/>
      <c r="K3" s="18"/>
    </row>
    <row r="4" spans="1:11" ht="30" customHeight="1" x14ac:dyDescent="0.2">
      <c r="A4" s="277"/>
      <c r="B4" s="278"/>
      <c r="C4" s="278" t="s">
        <v>264</v>
      </c>
      <c r="D4" s="278" t="s">
        <v>265</v>
      </c>
      <c r="E4" s="278" t="s">
        <v>266</v>
      </c>
      <c r="F4" s="278" t="s">
        <v>267</v>
      </c>
      <c r="G4" s="278" t="s">
        <v>268</v>
      </c>
      <c r="H4" s="278" t="s">
        <v>269</v>
      </c>
      <c r="I4" s="18"/>
      <c r="J4" s="277"/>
      <c r="K4" s="18"/>
    </row>
    <row r="5" spans="1:11" ht="25.5" x14ac:dyDescent="0.2">
      <c r="A5" s="277"/>
      <c r="B5" s="280" t="s">
        <v>270</v>
      </c>
      <c r="C5" s="339">
        <v>2400000</v>
      </c>
      <c r="D5" s="340">
        <v>30</v>
      </c>
      <c r="E5" s="341">
        <v>0.02</v>
      </c>
      <c r="F5" s="340">
        <v>10</v>
      </c>
      <c r="G5" s="342">
        <v>0.1</v>
      </c>
      <c r="H5" s="339">
        <v>0</v>
      </c>
      <c r="I5" s="281"/>
      <c r="J5" s="277"/>
      <c r="K5" s="18"/>
    </row>
    <row r="6" spans="1:11" ht="26.25" customHeight="1" x14ac:dyDescent="0.2">
      <c r="A6" s="277"/>
      <c r="B6" s="278"/>
      <c r="C6" s="278"/>
      <c r="D6" s="278"/>
      <c r="E6" s="282">
        <f>MIN(D38:D137)</f>
        <v>6.0000000000000001E-3</v>
      </c>
      <c r="F6" s="278"/>
      <c r="G6" s="278"/>
      <c r="H6" s="278"/>
      <c r="I6" s="283"/>
      <c r="J6" s="277"/>
      <c r="K6" s="18"/>
    </row>
    <row r="7" spans="1:11" ht="30.75" customHeight="1" x14ac:dyDescent="0.2">
      <c r="A7" s="277"/>
      <c r="B7" s="278"/>
      <c r="C7" s="278" t="s">
        <v>271</v>
      </c>
      <c r="D7" s="278" t="s">
        <v>272</v>
      </c>
      <c r="E7" s="284" t="s">
        <v>273</v>
      </c>
      <c r="F7" s="280" t="s">
        <v>274</v>
      </c>
      <c r="G7" s="280" t="s">
        <v>275</v>
      </c>
      <c r="H7" s="278"/>
      <c r="I7" s="283"/>
      <c r="J7" s="277"/>
      <c r="K7" s="18"/>
    </row>
    <row r="8" spans="1:11" ht="25.5" x14ac:dyDescent="0.2">
      <c r="A8" s="277"/>
      <c r="B8" s="280" t="s">
        <v>276</v>
      </c>
      <c r="C8" s="285">
        <f>C5/(360/D5)</f>
        <v>200000</v>
      </c>
      <c r="D8" s="285">
        <f>IF(F5=0,0,C5/(360/F5))</f>
        <v>66666.666666666672</v>
      </c>
      <c r="E8" s="286">
        <f>C8-D8-H5</f>
        <v>133333.33333333331</v>
      </c>
      <c r="F8" s="287">
        <f>E5*C5</f>
        <v>48000</v>
      </c>
      <c r="G8" s="287">
        <f>E8*G5</f>
        <v>13333.333333333332</v>
      </c>
      <c r="H8" s="278"/>
      <c r="I8" s="283"/>
      <c r="J8" s="277"/>
      <c r="K8" s="18"/>
    </row>
    <row r="9" spans="1:11" ht="21" customHeight="1" x14ac:dyDescent="0.2">
      <c r="A9" s="277"/>
      <c r="B9" s="278"/>
      <c r="C9" s="278"/>
      <c r="D9" s="278"/>
      <c r="E9" s="278"/>
      <c r="F9" s="278"/>
      <c r="G9" s="278"/>
      <c r="H9" s="278"/>
      <c r="I9" s="18"/>
      <c r="J9" s="277"/>
      <c r="K9" s="18"/>
    </row>
    <row r="10" spans="1:11" ht="21" customHeight="1" x14ac:dyDescent="0.2">
      <c r="A10" s="277"/>
      <c r="B10" s="278"/>
      <c r="C10" s="278"/>
      <c r="D10" s="280" t="s">
        <v>277</v>
      </c>
      <c r="E10" s="280" t="s">
        <v>278</v>
      </c>
      <c r="F10" s="280" t="s">
        <v>6</v>
      </c>
      <c r="G10" s="278"/>
      <c r="H10" s="278"/>
      <c r="I10" s="18"/>
      <c r="J10" s="277"/>
      <c r="K10" s="18"/>
    </row>
    <row r="11" spans="1:11" ht="27" customHeight="1" x14ac:dyDescent="0.2">
      <c r="A11" s="277"/>
      <c r="B11" s="278"/>
      <c r="C11" s="288" t="s">
        <v>279</v>
      </c>
      <c r="D11" s="289">
        <f>IF(F8-G8&lt;=0,0,F8-G8)</f>
        <v>34666.666666666672</v>
      </c>
      <c r="E11" s="289">
        <f>D11*5</f>
        <v>173333.33333333337</v>
      </c>
      <c r="F11" s="289">
        <f>D11/12</f>
        <v>2888.8888888888891</v>
      </c>
      <c r="G11" s="278"/>
      <c r="H11" s="278"/>
      <c r="I11" s="18"/>
      <c r="J11" s="277"/>
      <c r="K11" s="18"/>
    </row>
    <row r="12" spans="1:11" ht="15" customHeight="1" x14ac:dyDescent="0.2">
      <c r="A12" s="277"/>
      <c r="B12" s="278"/>
      <c r="C12" s="290" t="s">
        <v>280</v>
      </c>
      <c r="D12" s="291">
        <f>IF(F8-G8&gt;=0,0,F8-G8)</f>
        <v>0</v>
      </c>
      <c r="E12" s="291">
        <f>D12*5</f>
        <v>0</v>
      </c>
      <c r="F12" s="291">
        <f>D12/12</f>
        <v>0</v>
      </c>
      <c r="G12" s="278"/>
      <c r="H12" s="278"/>
      <c r="I12" s="18"/>
      <c r="J12" s="277"/>
      <c r="K12" s="18"/>
    </row>
    <row r="13" spans="1:11" ht="16.149999999999999" customHeight="1" x14ac:dyDescent="0.2">
      <c r="A13" s="277"/>
      <c r="B13" s="278"/>
      <c r="C13" s="278"/>
      <c r="D13" s="278"/>
      <c r="E13" s="278"/>
      <c r="F13" s="278"/>
      <c r="G13" s="278"/>
      <c r="H13" s="278"/>
      <c r="I13" s="18"/>
      <c r="J13" s="277"/>
      <c r="K13" s="18"/>
    </row>
    <row r="14" spans="1:11" x14ac:dyDescent="0.2">
      <c r="A14" s="277"/>
      <c r="B14" s="277"/>
      <c r="C14" s="277"/>
      <c r="D14" s="277"/>
      <c r="E14" s="277"/>
      <c r="F14" s="277"/>
      <c r="G14" s="277"/>
      <c r="H14" s="277"/>
      <c r="I14" s="277"/>
      <c r="J14" s="277"/>
      <c r="K14" s="18"/>
    </row>
    <row r="15" spans="1:11" ht="15.75" hidden="1" x14ac:dyDescent="0.2">
      <c r="A15" s="277"/>
      <c r="B15" s="18"/>
      <c r="C15" s="279" t="s">
        <v>281</v>
      </c>
      <c r="D15" s="278"/>
      <c r="E15" s="18"/>
      <c r="F15" s="18"/>
      <c r="G15" s="18"/>
      <c r="H15" s="18"/>
      <c r="I15" s="18"/>
      <c r="J15" s="18"/>
      <c r="K15" s="18"/>
    </row>
    <row r="16" spans="1:11" hidden="1" x14ac:dyDescent="0.2">
      <c r="A16" s="277"/>
      <c r="B16" s="18"/>
      <c r="C16" s="18" t="s">
        <v>252</v>
      </c>
      <c r="D16" s="292">
        <v>5000000</v>
      </c>
      <c r="E16" s="18"/>
      <c r="F16" s="18"/>
      <c r="G16" s="18"/>
      <c r="H16" s="18"/>
      <c r="I16" s="18"/>
      <c r="J16" s="18"/>
      <c r="K16" s="18"/>
    </row>
    <row r="17" spans="1:11" hidden="1" x14ac:dyDescent="0.2">
      <c r="A17" s="277"/>
      <c r="B17" s="18"/>
      <c r="C17" s="18" t="s">
        <v>282</v>
      </c>
      <c r="D17" s="293">
        <v>75</v>
      </c>
      <c r="E17" s="18"/>
      <c r="F17" s="18"/>
      <c r="G17" s="18"/>
      <c r="H17" s="18"/>
      <c r="I17" s="18"/>
      <c r="J17" s="18"/>
      <c r="K17" s="18"/>
    </row>
    <row r="18" spans="1:11" hidden="1" x14ac:dyDescent="0.2">
      <c r="A18" s="277"/>
      <c r="B18" s="18"/>
      <c r="C18" s="18" t="s">
        <v>283</v>
      </c>
      <c r="D18" s="294">
        <v>6.0000000000000001E-3</v>
      </c>
      <c r="E18" s="18"/>
      <c r="F18" s="18"/>
      <c r="G18" s="18"/>
      <c r="H18" s="18"/>
      <c r="I18" s="18"/>
      <c r="J18" s="18"/>
      <c r="K18" s="18"/>
    </row>
    <row r="19" spans="1:11" hidden="1" x14ac:dyDescent="0.2">
      <c r="A19" s="277"/>
      <c r="B19" s="18"/>
      <c r="C19" s="18" t="s">
        <v>284</v>
      </c>
      <c r="D19" s="294">
        <v>0.08</v>
      </c>
      <c r="E19" s="18"/>
      <c r="F19" s="18"/>
      <c r="G19" s="18"/>
      <c r="H19" s="18"/>
      <c r="I19" s="18"/>
      <c r="J19" s="18"/>
      <c r="K19" s="18"/>
    </row>
    <row r="20" spans="1:11" hidden="1" x14ac:dyDescent="0.2">
      <c r="A20" s="277"/>
      <c r="B20" s="18"/>
      <c r="C20" s="18" t="s">
        <v>285</v>
      </c>
      <c r="D20" s="295">
        <f>D16*D18+D21*D19</f>
        <v>113333.33333333333</v>
      </c>
      <c r="E20" s="296"/>
      <c r="F20" s="18"/>
      <c r="G20" s="18"/>
      <c r="H20" s="18"/>
      <c r="I20" s="18"/>
      <c r="J20" s="18"/>
      <c r="K20" s="18"/>
    </row>
    <row r="21" spans="1:11" hidden="1" x14ac:dyDescent="0.2">
      <c r="A21" s="277"/>
      <c r="B21" s="18"/>
      <c r="C21" s="18" t="s">
        <v>286</v>
      </c>
      <c r="D21" s="295">
        <f>D16*D17/360</f>
        <v>1041666.6666666666</v>
      </c>
      <c r="E21" s="18" t="s">
        <v>287</v>
      </c>
      <c r="F21" s="18"/>
      <c r="G21" s="18"/>
      <c r="H21" s="18"/>
      <c r="I21" s="18"/>
      <c r="J21" s="18"/>
      <c r="K21" s="18"/>
    </row>
    <row r="22" spans="1:11" hidden="1" x14ac:dyDescent="0.2">
      <c r="A22" s="277"/>
      <c r="B22" s="18"/>
      <c r="C22" s="18" t="s">
        <v>288</v>
      </c>
      <c r="D22" s="297">
        <f>D20/D21</f>
        <v>0.10879999999999999</v>
      </c>
      <c r="E22" s="18"/>
      <c r="F22" s="18"/>
      <c r="G22" s="18"/>
      <c r="H22" s="18"/>
      <c r="I22" s="18"/>
      <c r="J22" s="18"/>
      <c r="K22" s="18"/>
    </row>
    <row r="23" spans="1:11" hidden="1" x14ac:dyDescent="0.2">
      <c r="A23" s="277"/>
      <c r="B23" s="18"/>
      <c r="C23" s="18"/>
      <c r="D23" s="18"/>
      <c r="E23" s="18"/>
      <c r="F23" s="18"/>
      <c r="G23" s="18"/>
      <c r="H23" s="18"/>
      <c r="I23" s="18"/>
      <c r="J23" s="18"/>
      <c r="K23" s="18"/>
    </row>
    <row r="24" spans="1:11" hidden="1" x14ac:dyDescent="0.2">
      <c r="A24" s="277"/>
      <c r="B24" s="18"/>
      <c r="C24" s="18"/>
      <c r="D24" s="18"/>
      <c r="E24" s="18"/>
      <c r="F24" s="18"/>
      <c r="G24" s="18"/>
      <c r="H24" s="18"/>
      <c r="I24" s="18"/>
      <c r="J24" s="18"/>
      <c r="K24" s="18"/>
    </row>
    <row r="25" spans="1:11" hidden="1" x14ac:dyDescent="0.2">
      <c r="A25" s="277"/>
      <c r="B25" s="18"/>
      <c r="C25" s="18"/>
      <c r="D25" s="18"/>
      <c r="E25" s="18"/>
      <c r="F25" s="18"/>
      <c r="G25" s="18"/>
      <c r="H25" s="18"/>
      <c r="I25" s="18"/>
      <c r="J25" s="18"/>
      <c r="K25" s="18"/>
    </row>
    <row r="26" spans="1:11" hidden="1" x14ac:dyDescent="0.2">
      <c r="A26" s="277"/>
      <c r="B26" s="18"/>
      <c r="C26" s="18"/>
      <c r="D26" s="18"/>
      <c r="E26" s="18"/>
      <c r="F26" s="18"/>
      <c r="G26" s="18"/>
      <c r="H26" s="18"/>
      <c r="I26" s="18"/>
      <c r="J26" s="18"/>
      <c r="K26" s="18"/>
    </row>
    <row r="27" spans="1:11" hidden="1" x14ac:dyDescent="0.2">
      <c r="A27" s="277"/>
      <c r="B27" s="18"/>
      <c r="C27" s="18"/>
      <c r="D27" s="18"/>
      <c r="E27" s="18"/>
      <c r="F27" s="18"/>
      <c r="G27" s="18"/>
      <c r="H27" s="18"/>
      <c r="I27" s="18"/>
      <c r="J27" s="18"/>
      <c r="K27" s="18"/>
    </row>
    <row r="28" spans="1:11" hidden="1" x14ac:dyDescent="0.2">
      <c r="A28" s="277"/>
      <c r="B28" s="18"/>
      <c r="C28" s="18"/>
      <c r="D28" s="18"/>
      <c r="E28" s="18"/>
      <c r="F28" s="18"/>
      <c r="G28" s="18"/>
      <c r="H28" s="18"/>
      <c r="I28" s="18"/>
      <c r="J28" s="18"/>
      <c r="K28" s="18"/>
    </row>
    <row r="29" spans="1:11" hidden="1" x14ac:dyDescent="0.2">
      <c r="A29" s="277"/>
      <c r="B29" s="18"/>
      <c r="C29" s="18"/>
      <c r="D29" s="18"/>
      <c r="E29" s="18"/>
      <c r="F29" s="18"/>
      <c r="G29" s="18"/>
      <c r="H29" s="18"/>
      <c r="I29" s="18"/>
      <c r="J29" s="18"/>
      <c r="K29" s="18"/>
    </row>
    <row r="30" spans="1:11" hidden="1" x14ac:dyDescent="0.2">
      <c r="A30" s="277"/>
      <c r="B30" s="18"/>
      <c r="C30" s="18"/>
      <c r="D30" s="18"/>
      <c r="E30" s="18"/>
      <c r="F30" s="18"/>
      <c r="G30" s="18"/>
      <c r="H30" s="18"/>
      <c r="I30" s="18"/>
      <c r="J30" s="18"/>
      <c r="K30" s="18"/>
    </row>
    <row r="31" spans="1:11" hidden="1" x14ac:dyDescent="0.2">
      <c r="A31" s="277"/>
      <c r="B31" s="18"/>
      <c r="C31" s="18"/>
      <c r="D31" s="18"/>
      <c r="E31" s="18"/>
      <c r="F31" s="18"/>
      <c r="G31" s="18"/>
      <c r="H31" s="18"/>
      <c r="I31" s="18"/>
      <c r="J31" s="18"/>
      <c r="K31" s="18"/>
    </row>
    <row r="32" spans="1:11" hidden="1" x14ac:dyDescent="0.2">
      <c r="A32" s="277"/>
      <c r="B32" s="18"/>
      <c r="C32" s="18"/>
      <c r="D32" s="18"/>
      <c r="E32" s="18"/>
      <c r="F32" s="18"/>
      <c r="G32" s="18"/>
      <c r="H32" s="18"/>
      <c r="I32" s="18"/>
      <c r="J32" s="18"/>
      <c r="K32" s="18"/>
    </row>
    <row r="33" spans="1:11" hidden="1" x14ac:dyDescent="0.2">
      <c r="A33" s="277"/>
      <c r="B33" s="18"/>
      <c r="C33" s="18"/>
      <c r="D33" s="18"/>
      <c r="E33" s="18"/>
      <c r="F33" s="18"/>
      <c r="G33" s="18"/>
      <c r="H33" s="18"/>
      <c r="I33" s="18"/>
      <c r="J33" s="18"/>
      <c r="K33" s="18"/>
    </row>
    <row r="34" spans="1:11" hidden="1" x14ac:dyDescent="0.2">
      <c r="B34" s="18"/>
      <c r="C34" s="18"/>
      <c r="D34" s="18"/>
      <c r="E34" s="18"/>
      <c r="F34" s="18"/>
      <c r="G34" s="18"/>
      <c r="H34" s="18"/>
      <c r="I34" s="18"/>
      <c r="J34" s="18"/>
      <c r="K34" s="18"/>
    </row>
    <row r="36" spans="1:11" hidden="1" x14ac:dyDescent="0.2"/>
    <row r="37" spans="1:11" hidden="1" x14ac:dyDescent="0.2">
      <c r="B37" t="s">
        <v>289</v>
      </c>
      <c r="C37" s="298" t="s">
        <v>290</v>
      </c>
      <c r="D37" s="298" t="s">
        <v>291</v>
      </c>
    </row>
    <row r="38" spans="1:11" hidden="1" x14ac:dyDescent="0.2">
      <c r="B38" s="19">
        <v>1E-3</v>
      </c>
      <c r="C38">
        <f t="shared" ref="C38:C69" si="0">B38*C$5</f>
        <v>2400</v>
      </c>
      <c r="D38" s="19" t="str">
        <f t="shared" ref="D38:D69" si="1">IF(C38&gt;=G$8,B38,"")</f>
        <v/>
      </c>
    </row>
    <row r="39" spans="1:11" hidden="1" x14ac:dyDescent="0.2">
      <c r="B39" s="19">
        <f t="shared" ref="B39:B70" si="2">B38+0.1%</f>
        <v>2E-3</v>
      </c>
      <c r="C39">
        <f t="shared" si="0"/>
        <v>4800</v>
      </c>
      <c r="D39" s="19" t="str">
        <f t="shared" si="1"/>
        <v/>
      </c>
    </row>
    <row r="40" spans="1:11" hidden="1" x14ac:dyDescent="0.2">
      <c r="B40" s="19">
        <f t="shared" si="2"/>
        <v>3.0000000000000001E-3</v>
      </c>
      <c r="C40">
        <f t="shared" si="0"/>
        <v>7200</v>
      </c>
      <c r="D40" s="19" t="str">
        <f t="shared" si="1"/>
        <v/>
      </c>
    </row>
    <row r="41" spans="1:11" hidden="1" x14ac:dyDescent="0.2">
      <c r="B41" s="19">
        <f t="shared" si="2"/>
        <v>4.0000000000000001E-3</v>
      </c>
      <c r="C41">
        <f t="shared" si="0"/>
        <v>9600</v>
      </c>
      <c r="D41" s="19" t="str">
        <f t="shared" si="1"/>
        <v/>
      </c>
    </row>
    <row r="42" spans="1:11" hidden="1" x14ac:dyDescent="0.2">
      <c r="B42" s="19">
        <f t="shared" si="2"/>
        <v>5.0000000000000001E-3</v>
      </c>
      <c r="C42">
        <f t="shared" si="0"/>
        <v>12000</v>
      </c>
      <c r="D42" s="19" t="str">
        <f t="shared" si="1"/>
        <v/>
      </c>
    </row>
    <row r="43" spans="1:11" hidden="1" x14ac:dyDescent="0.2">
      <c r="B43" s="19">
        <f t="shared" si="2"/>
        <v>6.0000000000000001E-3</v>
      </c>
      <c r="C43">
        <f t="shared" si="0"/>
        <v>14400</v>
      </c>
      <c r="D43" s="19">
        <f t="shared" si="1"/>
        <v>6.0000000000000001E-3</v>
      </c>
    </row>
    <row r="44" spans="1:11" hidden="1" x14ac:dyDescent="0.2">
      <c r="B44" s="19">
        <f t="shared" si="2"/>
        <v>7.0000000000000001E-3</v>
      </c>
      <c r="C44">
        <f t="shared" si="0"/>
        <v>16800</v>
      </c>
      <c r="D44" s="19">
        <f t="shared" si="1"/>
        <v>7.0000000000000001E-3</v>
      </c>
    </row>
    <row r="45" spans="1:11" hidden="1" x14ac:dyDescent="0.2">
      <c r="B45" s="19">
        <f t="shared" si="2"/>
        <v>8.0000000000000002E-3</v>
      </c>
      <c r="C45">
        <f t="shared" si="0"/>
        <v>19200</v>
      </c>
      <c r="D45" s="19">
        <f t="shared" si="1"/>
        <v>8.0000000000000002E-3</v>
      </c>
    </row>
    <row r="46" spans="1:11" hidden="1" x14ac:dyDescent="0.2">
      <c r="B46" s="19">
        <f t="shared" si="2"/>
        <v>9.0000000000000011E-3</v>
      </c>
      <c r="C46">
        <f t="shared" si="0"/>
        <v>21600.000000000004</v>
      </c>
      <c r="D46" s="19">
        <f t="shared" si="1"/>
        <v>9.0000000000000011E-3</v>
      </c>
    </row>
    <row r="47" spans="1:11" hidden="1" x14ac:dyDescent="0.2">
      <c r="B47" s="19">
        <f t="shared" si="2"/>
        <v>1.0000000000000002E-2</v>
      </c>
      <c r="C47">
        <f t="shared" si="0"/>
        <v>24000.000000000004</v>
      </c>
      <c r="D47" s="19">
        <f t="shared" si="1"/>
        <v>1.0000000000000002E-2</v>
      </c>
    </row>
    <row r="48" spans="1:11" hidden="1" x14ac:dyDescent="0.2">
      <c r="B48" s="19">
        <f t="shared" si="2"/>
        <v>1.1000000000000003E-2</v>
      </c>
      <c r="C48">
        <f t="shared" si="0"/>
        <v>26400.000000000007</v>
      </c>
      <c r="D48" s="19">
        <f t="shared" si="1"/>
        <v>1.1000000000000003E-2</v>
      </c>
    </row>
    <row r="49" spans="2:4" hidden="1" x14ac:dyDescent="0.2">
      <c r="B49" s="19">
        <f t="shared" si="2"/>
        <v>1.2000000000000004E-2</v>
      </c>
      <c r="C49">
        <f t="shared" si="0"/>
        <v>28800.000000000007</v>
      </c>
      <c r="D49" s="19">
        <f t="shared" si="1"/>
        <v>1.2000000000000004E-2</v>
      </c>
    </row>
    <row r="50" spans="2:4" hidden="1" x14ac:dyDescent="0.2">
      <c r="B50" s="19">
        <f t="shared" si="2"/>
        <v>1.3000000000000005E-2</v>
      </c>
      <c r="C50">
        <f t="shared" si="0"/>
        <v>31200.000000000011</v>
      </c>
      <c r="D50" s="19">
        <f t="shared" si="1"/>
        <v>1.3000000000000005E-2</v>
      </c>
    </row>
    <row r="51" spans="2:4" hidden="1" x14ac:dyDescent="0.2">
      <c r="B51" s="19">
        <f t="shared" si="2"/>
        <v>1.4000000000000005E-2</v>
      </c>
      <c r="C51">
        <f t="shared" si="0"/>
        <v>33600.000000000015</v>
      </c>
      <c r="D51" s="19">
        <f t="shared" si="1"/>
        <v>1.4000000000000005E-2</v>
      </c>
    </row>
    <row r="52" spans="2:4" hidden="1" x14ac:dyDescent="0.2">
      <c r="B52" s="19">
        <f t="shared" si="2"/>
        <v>1.5000000000000006E-2</v>
      </c>
      <c r="C52">
        <f t="shared" si="0"/>
        <v>36000.000000000015</v>
      </c>
      <c r="D52" s="19">
        <f t="shared" si="1"/>
        <v>1.5000000000000006E-2</v>
      </c>
    </row>
    <row r="53" spans="2:4" hidden="1" x14ac:dyDescent="0.2">
      <c r="B53" s="19">
        <f t="shared" si="2"/>
        <v>1.6000000000000007E-2</v>
      </c>
      <c r="C53">
        <f t="shared" si="0"/>
        <v>38400.000000000015</v>
      </c>
      <c r="D53" s="19">
        <f t="shared" si="1"/>
        <v>1.6000000000000007E-2</v>
      </c>
    </row>
    <row r="54" spans="2:4" hidden="1" x14ac:dyDescent="0.2">
      <c r="B54" s="19">
        <f t="shared" si="2"/>
        <v>1.7000000000000008E-2</v>
      </c>
      <c r="C54">
        <f t="shared" si="0"/>
        <v>40800.000000000022</v>
      </c>
      <c r="D54" s="19">
        <f t="shared" si="1"/>
        <v>1.7000000000000008E-2</v>
      </c>
    </row>
    <row r="55" spans="2:4" hidden="1" x14ac:dyDescent="0.2">
      <c r="B55" s="19">
        <f t="shared" si="2"/>
        <v>1.8000000000000009E-2</v>
      </c>
      <c r="C55">
        <f t="shared" si="0"/>
        <v>43200.000000000022</v>
      </c>
      <c r="D55" s="19">
        <f t="shared" si="1"/>
        <v>1.8000000000000009E-2</v>
      </c>
    </row>
    <row r="56" spans="2:4" hidden="1" x14ac:dyDescent="0.2">
      <c r="B56" s="19">
        <f t="shared" si="2"/>
        <v>1.900000000000001E-2</v>
      </c>
      <c r="C56">
        <f t="shared" si="0"/>
        <v>45600.000000000022</v>
      </c>
      <c r="D56" s="19">
        <f t="shared" si="1"/>
        <v>1.900000000000001E-2</v>
      </c>
    </row>
    <row r="57" spans="2:4" hidden="1" x14ac:dyDescent="0.2">
      <c r="B57" s="19">
        <f t="shared" si="2"/>
        <v>2.0000000000000011E-2</v>
      </c>
      <c r="C57">
        <f t="shared" si="0"/>
        <v>48000.000000000029</v>
      </c>
      <c r="D57" s="19">
        <f t="shared" si="1"/>
        <v>2.0000000000000011E-2</v>
      </c>
    </row>
    <row r="58" spans="2:4" hidden="1" x14ac:dyDescent="0.2">
      <c r="B58" s="19">
        <f t="shared" si="2"/>
        <v>2.1000000000000012E-2</v>
      </c>
      <c r="C58">
        <f t="shared" si="0"/>
        <v>50400.000000000029</v>
      </c>
      <c r="D58" s="19">
        <f t="shared" si="1"/>
        <v>2.1000000000000012E-2</v>
      </c>
    </row>
    <row r="59" spans="2:4" hidden="1" x14ac:dyDescent="0.2">
      <c r="B59" s="19">
        <f t="shared" si="2"/>
        <v>2.2000000000000013E-2</v>
      </c>
      <c r="C59">
        <f t="shared" si="0"/>
        <v>52800.000000000029</v>
      </c>
      <c r="D59" s="19">
        <f t="shared" si="1"/>
        <v>2.2000000000000013E-2</v>
      </c>
    </row>
    <row r="60" spans="2:4" hidden="1" x14ac:dyDescent="0.2">
      <c r="B60" s="19">
        <f t="shared" si="2"/>
        <v>2.3000000000000013E-2</v>
      </c>
      <c r="C60">
        <f t="shared" si="0"/>
        <v>55200.000000000029</v>
      </c>
      <c r="D60" s="19">
        <f t="shared" si="1"/>
        <v>2.3000000000000013E-2</v>
      </c>
    </row>
    <row r="61" spans="2:4" hidden="1" x14ac:dyDescent="0.2">
      <c r="B61" s="19">
        <f t="shared" si="2"/>
        <v>2.4000000000000014E-2</v>
      </c>
      <c r="C61">
        <f t="shared" si="0"/>
        <v>57600.000000000036</v>
      </c>
      <c r="D61" s="19">
        <f t="shared" si="1"/>
        <v>2.4000000000000014E-2</v>
      </c>
    </row>
    <row r="62" spans="2:4" hidden="1" x14ac:dyDescent="0.2">
      <c r="B62" s="19">
        <f t="shared" si="2"/>
        <v>2.5000000000000015E-2</v>
      </c>
      <c r="C62">
        <f t="shared" si="0"/>
        <v>60000.000000000036</v>
      </c>
      <c r="D62" s="19">
        <f t="shared" si="1"/>
        <v>2.5000000000000015E-2</v>
      </c>
    </row>
    <row r="63" spans="2:4" hidden="1" x14ac:dyDescent="0.2">
      <c r="B63" s="19">
        <f t="shared" si="2"/>
        <v>2.6000000000000016E-2</v>
      </c>
      <c r="C63">
        <f t="shared" si="0"/>
        <v>62400.000000000036</v>
      </c>
      <c r="D63" s="19">
        <f t="shared" si="1"/>
        <v>2.6000000000000016E-2</v>
      </c>
    </row>
    <row r="64" spans="2:4" hidden="1" x14ac:dyDescent="0.2">
      <c r="B64" s="19">
        <f t="shared" si="2"/>
        <v>2.7000000000000017E-2</v>
      </c>
      <c r="C64">
        <f t="shared" si="0"/>
        <v>64800.000000000044</v>
      </c>
      <c r="D64" s="19">
        <f t="shared" si="1"/>
        <v>2.7000000000000017E-2</v>
      </c>
    </row>
    <row r="65" spans="2:4" hidden="1" x14ac:dyDescent="0.2">
      <c r="B65" s="19">
        <f t="shared" si="2"/>
        <v>2.8000000000000018E-2</v>
      </c>
      <c r="C65">
        <f t="shared" si="0"/>
        <v>67200.000000000044</v>
      </c>
      <c r="D65" s="19">
        <f t="shared" si="1"/>
        <v>2.8000000000000018E-2</v>
      </c>
    </row>
    <row r="66" spans="2:4" hidden="1" x14ac:dyDescent="0.2">
      <c r="B66" s="19">
        <f t="shared" si="2"/>
        <v>2.9000000000000019E-2</v>
      </c>
      <c r="C66">
        <f t="shared" si="0"/>
        <v>69600.000000000044</v>
      </c>
      <c r="D66" s="19">
        <f t="shared" si="1"/>
        <v>2.9000000000000019E-2</v>
      </c>
    </row>
    <row r="67" spans="2:4" hidden="1" x14ac:dyDescent="0.2">
      <c r="B67" s="19">
        <f t="shared" si="2"/>
        <v>3.000000000000002E-2</v>
      </c>
      <c r="C67">
        <f t="shared" si="0"/>
        <v>72000.000000000044</v>
      </c>
      <c r="D67" s="19">
        <f t="shared" si="1"/>
        <v>3.000000000000002E-2</v>
      </c>
    </row>
    <row r="68" spans="2:4" hidden="1" x14ac:dyDescent="0.2">
      <c r="B68" s="19">
        <f t="shared" si="2"/>
        <v>3.1000000000000021E-2</v>
      </c>
      <c r="C68">
        <f t="shared" si="0"/>
        <v>74400.000000000044</v>
      </c>
      <c r="D68" s="19">
        <f t="shared" si="1"/>
        <v>3.1000000000000021E-2</v>
      </c>
    </row>
    <row r="69" spans="2:4" hidden="1" x14ac:dyDescent="0.2">
      <c r="B69" s="19">
        <f t="shared" si="2"/>
        <v>3.2000000000000021E-2</v>
      </c>
      <c r="C69">
        <f t="shared" si="0"/>
        <v>76800.000000000058</v>
      </c>
      <c r="D69" s="19">
        <f t="shared" si="1"/>
        <v>3.2000000000000021E-2</v>
      </c>
    </row>
    <row r="70" spans="2:4" hidden="1" x14ac:dyDescent="0.2">
      <c r="B70" s="19">
        <f t="shared" si="2"/>
        <v>3.3000000000000022E-2</v>
      </c>
      <c r="C70">
        <f t="shared" ref="C70:C101" si="3">B70*C$5</f>
        <v>79200.000000000058</v>
      </c>
      <c r="D70" s="19">
        <f t="shared" ref="D70:D101" si="4">IF(C70&gt;=G$8,B70,"")</f>
        <v>3.3000000000000022E-2</v>
      </c>
    </row>
    <row r="71" spans="2:4" hidden="1" x14ac:dyDescent="0.2">
      <c r="B71" s="19">
        <f t="shared" ref="B71:B102" si="5">B70+0.1%</f>
        <v>3.4000000000000023E-2</v>
      </c>
      <c r="C71">
        <f t="shared" si="3"/>
        <v>81600.000000000058</v>
      </c>
      <c r="D71" s="19">
        <f t="shared" si="4"/>
        <v>3.4000000000000023E-2</v>
      </c>
    </row>
    <row r="72" spans="2:4" hidden="1" x14ac:dyDescent="0.2">
      <c r="B72" s="19">
        <f t="shared" si="5"/>
        <v>3.5000000000000024E-2</v>
      </c>
      <c r="C72">
        <f t="shared" si="3"/>
        <v>84000.000000000058</v>
      </c>
      <c r="D72" s="19">
        <f t="shared" si="4"/>
        <v>3.5000000000000024E-2</v>
      </c>
    </row>
    <row r="73" spans="2:4" hidden="1" x14ac:dyDescent="0.2">
      <c r="B73" s="19">
        <f t="shared" si="5"/>
        <v>3.6000000000000025E-2</v>
      </c>
      <c r="C73">
        <f t="shared" si="3"/>
        <v>86400.000000000058</v>
      </c>
      <c r="D73" s="19">
        <f t="shared" si="4"/>
        <v>3.6000000000000025E-2</v>
      </c>
    </row>
    <row r="74" spans="2:4" hidden="1" x14ac:dyDescent="0.2">
      <c r="B74" s="19">
        <f t="shared" si="5"/>
        <v>3.7000000000000026E-2</v>
      </c>
      <c r="C74">
        <f t="shared" si="3"/>
        <v>88800.000000000058</v>
      </c>
      <c r="D74" s="19">
        <f t="shared" si="4"/>
        <v>3.7000000000000026E-2</v>
      </c>
    </row>
    <row r="75" spans="2:4" hidden="1" x14ac:dyDescent="0.2">
      <c r="B75" s="19">
        <f t="shared" si="5"/>
        <v>3.8000000000000027E-2</v>
      </c>
      <c r="C75">
        <f t="shared" si="3"/>
        <v>91200.000000000058</v>
      </c>
      <c r="D75" s="19">
        <f t="shared" si="4"/>
        <v>3.8000000000000027E-2</v>
      </c>
    </row>
    <row r="76" spans="2:4" hidden="1" x14ac:dyDescent="0.2">
      <c r="B76" s="19">
        <f t="shared" si="5"/>
        <v>3.9000000000000028E-2</v>
      </c>
      <c r="C76">
        <f t="shared" si="3"/>
        <v>93600.000000000073</v>
      </c>
      <c r="D76" s="19">
        <f t="shared" si="4"/>
        <v>3.9000000000000028E-2</v>
      </c>
    </row>
    <row r="77" spans="2:4" hidden="1" x14ac:dyDescent="0.2">
      <c r="B77" s="19">
        <f t="shared" si="5"/>
        <v>4.0000000000000029E-2</v>
      </c>
      <c r="C77">
        <f t="shared" si="3"/>
        <v>96000.000000000073</v>
      </c>
      <c r="D77" s="19">
        <f t="shared" si="4"/>
        <v>4.0000000000000029E-2</v>
      </c>
    </row>
    <row r="78" spans="2:4" hidden="1" x14ac:dyDescent="0.2">
      <c r="B78" s="19">
        <f t="shared" si="5"/>
        <v>4.1000000000000029E-2</v>
      </c>
      <c r="C78">
        <f t="shared" si="3"/>
        <v>98400.000000000073</v>
      </c>
      <c r="D78" s="19">
        <f t="shared" si="4"/>
        <v>4.1000000000000029E-2</v>
      </c>
    </row>
    <row r="79" spans="2:4" hidden="1" x14ac:dyDescent="0.2">
      <c r="B79" s="19">
        <f t="shared" si="5"/>
        <v>4.200000000000003E-2</v>
      </c>
      <c r="C79">
        <f t="shared" si="3"/>
        <v>100800.00000000007</v>
      </c>
      <c r="D79" s="19">
        <f t="shared" si="4"/>
        <v>4.200000000000003E-2</v>
      </c>
    </row>
    <row r="80" spans="2:4" hidden="1" x14ac:dyDescent="0.2">
      <c r="B80" s="19">
        <f t="shared" si="5"/>
        <v>4.3000000000000031E-2</v>
      </c>
      <c r="C80">
        <f t="shared" si="3"/>
        <v>103200.00000000007</v>
      </c>
      <c r="D80" s="19">
        <f t="shared" si="4"/>
        <v>4.3000000000000031E-2</v>
      </c>
    </row>
    <row r="81" spans="2:4" hidden="1" x14ac:dyDescent="0.2">
      <c r="B81" s="19">
        <f t="shared" si="5"/>
        <v>4.4000000000000032E-2</v>
      </c>
      <c r="C81">
        <f t="shared" si="3"/>
        <v>105600.00000000007</v>
      </c>
      <c r="D81" s="19">
        <f t="shared" si="4"/>
        <v>4.4000000000000032E-2</v>
      </c>
    </row>
    <row r="82" spans="2:4" hidden="1" x14ac:dyDescent="0.2">
      <c r="B82" s="19">
        <f t="shared" si="5"/>
        <v>4.5000000000000033E-2</v>
      </c>
      <c r="C82">
        <f t="shared" si="3"/>
        <v>108000.00000000007</v>
      </c>
      <c r="D82" s="19">
        <f t="shared" si="4"/>
        <v>4.5000000000000033E-2</v>
      </c>
    </row>
    <row r="83" spans="2:4" hidden="1" x14ac:dyDescent="0.2">
      <c r="B83" s="19">
        <f t="shared" si="5"/>
        <v>4.6000000000000034E-2</v>
      </c>
      <c r="C83">
        <f t="shared" si="3"/>
        <v>110400.00000000009</v>
      </c>
      <c r="D83" s="19">
        <f t="shared" si="4"/>
        <v>4.6000000000000034E-2</v>
      </c>
    </row>
    <row r="84" spans="2:4" hidden="1" x14ac:dyDescent="0.2">
      <c r="B84" s="19">
        <f t="shared" si="5"/>
        <v>4.7000000000000035E-2</v>
      </c>
      <c r="C84">
        <f t="shared" si="3"/>
        <v>112800.00000000009</v>
      </c>
      <c r="D84" s="19">
        <f t="shared" si="4"/>
        <v>4.7000000000000035E-2</v>
      </c>
    </row>
    <row r="85" spans="2:4" hidden="1" x14ac:dyDescent="0.2">
      <c r="B85" s="19">
        <f t="shared" si="5"/>
        <v>4.8000000000000036E-2</v>
      </c>
      <c r="C85">
        <f t="shared" si="3"/>
        <v>115200.00000000009</v>
      </c>
      <c r="D85" s="19">
        <f t="shared" si="4"/>
        <v>4.8000000000000036E-2</v>
      </c>
    </row>
    <row r="86" spans="2:4" hidden="1" x14ac:dyDescent="0.2">
      <c r="B86" s="19">
        <f t="shared" si="5"/>
        <v>4.9000000000000037E-2</v>
      </c>
      <c r="C86">
        <f t="shared" si="3"/>
        <v>117600.00000000009</v>
      </c>
      <c r="D86" s="19">
        <f t="shared" si="4"/>
        <v>4.9000000000000037E-2</v>
      </c>
    </row>
    <row r="87" spans="2:4" hidden="1" x14ac:dyDescent="0.2">
      <c r="B87" s="19">
        <f t="shared" si="5"/>
        <v>5.0000000000000037E-2</v>
      </c>
      <c r="C87">
        <f t="shared" si="3"/>
        <v>120000.00000000009</v>
      </c>
      <c r="D87" s="19">
        <f t="shared" si="4"/>
        <v>5.0000000000000037E-2</v>
      </c>
    </row>
    <row r="88" spans="2:4" hidden="1" x14ac:dyDescent="0.2">
      <c r="B88" s="19">
        <f t="shared" si="5"/>
        <v>5.1000000000000038E-2</v>
      </c>
      <c r="C88">
        <f t="shared" si="3"/>
        <v>122400.00000000009</v>
      </c>
      <c r="D88" s="19">
        <f t="shared" si="4"/>
        <v>5.1000000000000038E-2</v>
      </c>
    </row>
    <row r="89" spans="2:4" hidden="1" x14ac:dyDescent="0.2">
      <c r="B89" s="19">
        <f t="shared" si="5"/>
        <v>5.2000000000000039E-2</v>
      </c>
      <c r="C89">
        <f t="shared" si="3"/>
        <v>124800.00000000009</v>
      </c>
      <c r="D89" s="19">
        <f t="shared" si="4"/>
        <v>5.2000000000000039E-2</v>
      </c>
    </row>
    <row r="90" spans="2:4" hidden="1" x14ac:dyDescent="0.2">
      <c r="B90" s="19">
        <f t="shared" si="5"/>
        <v>5.300000000000004E-2</v>
      </c>
      <c r="C90">
        <f t="shared" si="3"/>
        <v>127200.0000000001</v>
      </c>
      <c r="D90" s="19">
        <f t="shared" si="4"/>
        <v>5.300000000000004E-2</v>
      </c>
    </row>
    <row r="91" spans="2:4" hidden="1" x14ac:dyDescent="0.2">
      <c r="B91" s="19">
        <f t="shared" si="5"/>
        <v>5.4000000000000041E-2</v>
      </c>
      <c r="C91">
        <f t="shared" si="3"/>
        <v>129600.0000000001</v>
      </c>
      <c r="D91" s="19">
        <f t="shared" si="4"/>
        <v>5.4000000000000041E-2</v>
      </c>
    </row>
    <row r="92" spans="2:4" hidden="1" x14ac:dyDescent="0.2">
      <c r="B92" s="19">
        <f t="shared" si="5"/>
        <v>5.5000000000000042E-2</v>
      </c>
      <c r="C92">
        <f t="shared" si="3"/>
        <v>132000.00000000009</v>
      </c>
      <c r="D92" s="19">
        <f t="shared" si="4"/>
        <v>5.5000000000000042E-2</v>
      </c>
    </row>
    <row r="93" spans="2:4" hidden="1" x14ac:dyDescent="0.2">
      <c r="B93" s="19">
        <f t="shared" si="5"/>
        <v>5.6000000000000043E-2</v>
      </c>
      <c r="C93">
        <f t="shared" si="3"/>
        <v>134400.00000000012</v>
      </c>
      <c r="D93" s="19">
        <f t="shared" si="4"/>
        <v>5.6000000000000043E-2</v>
      </c>
    </row>
    <row r="94" spans="2:4" hidden="1" x14ac:dyDescent="0.2">
      <c r="B94" s="19">
        <f t="shared" si="5"/>
        <v>5.7000000000000044E-2</v>
      </c>
      <c r="C94">
        <f t="shared" si="3"/>
        <v>136800.00000000012</v>
      </c>
      <c r="D94" s="19">
        <f t="shared" si="4"/>
        <v>5.7000000000000044E-2</v>
      </c>
    </row>
    <row r="95" spans="2:4" hidden="1" x14ac:dyDescent="0.2">
      <c r="B95" s="19">
        <f t="shared" si="5"/>
        <v>5.8000000000000045E-2</v>
      </c>
      <c r="C95">
        <f t="shared" si="3"/>
        <v>139200.00000000012</v>
      </c>
      <c r="D95" s="19">
        <f t="shared" si="4"/>
        <v>5.8000000000000045E-2</v>
      </c>
    </row>
    <row r="96" spans="2:4" hidden="1" x14ac:dyDescent="0.2">
      <c r="B96" s="19">
        <f t="shared" si="5"/>
        <v>5.9000000000000045E-2</v>
      </c>
      <c r="C96">
        <f t="shared" si="3"/>
        <v>141600.00000000012</v>
      </c>
      <c r="D96" s="19">
        <f t="shared" si="4"/>
        <v>5.9000000000000045E-2</v>
      </c>
    </row>
    <row r="97" spans="2:4" hidden="1" x14ac:dyDescent="0.2">
      <c r="B97" s="19">
        <f t="shared" si="5"/>
        <v>6.0000000000000046E-2</v>
      </c>
      <c r="C97">
        <f t="shared" si="3"/>
        <v>144000.00000000012</v>
      </c>
      <c r="D97" s="19">
        <f t="shared" si="4"/>
        <v>6.0000000000000046E-2</v>
      </c>
    </row>
    <row r="98" spans="2:4" hidden="1" x14ac:dyDescent="0.2">
      <c r="B98" s="19">
        <f t="shared" si="5"/>
        <v>6.1000000000000047E-2</v>
      </c>
      <c r="C98">
        <f t="shared" si="3"/>
        <v>146400.00000000012</v>
      </c>
      <c r="D98" s="19">
        <f t="shared" si="4"/>
        <v>6.1000000000000047E-2</v>
      </c>
    </row>
    <row r="99" spans="2:4" hidden="1" x14ac:dyDescent="0.2">
      <c r="B99" s="19">
        <f t="shared" si="5"/>
        <v>6.2000000000000048E-2</v>
      </c>
      <c r="C99">
        <f t="shared" si="3"/>
        <v>148800.00000000012</v>
      </c>
      <c r="D99" s="19">
        <f t="shared" si="4"/>
        <v>6.2000000000000048E-2</v>
      </c>
    </row>
    <row r="100" spans="2:4" hidden="1" x14ac:dyDescent="0.2">
      <c r="B100" s="19">
        <f t="shared" si="5"/>
        <v>6.3000000000000042E-2</v>
      </c>
      <c r="C100">
        <f t="shared" si="3"/>
        <v>151200.00000000009</v>
      </c>
      <c r="D100" s="19">
        <f t="shared" si="4"/>
        <v>6.3000000000000042E-2</v>
      </c>
    </row>
    <row r="101" spans="2:4" hidden="1" x14ac:dyDescent="0.2">
      <c r="B101" s="19">
        <f t="shared" si="5"/>
        <v>6.4000000000000043E-2</v>
      </c>
      <c r="C101">
        <f t="shared" si="3"/>
        <v>153600.00000000012</v>
      </c>
      <c r="D101" s="19">
        <f t="shared" si="4"/>
        <v>6.4000000000000043E-2</v>
      </c>
    </row>
    <row r="102" spans="2:4" hidden="1" x14ac:dyDescent="0.2">
      <c r="B102" s="19">
        <f t="shared" si="5"/>
        <v>6.5000000000000044E-2</v>
      </c>
      <c r="C102">
        <f t="shared" ref="C102:C133" si="6">B102*C$5</f>
        <v>156000.00000000012</v>
      </c>
      <c r="D102" s="19">
        <f t="shared" ref="D102:D133" si="7">IF(C102&gt;=G$8,B102,"")</f>
        <v>6.5000000000000044E-2</v>
      </c>
    </row>
    <row r="103" spans="2:4" hidden="1" x14ac:dyDescent="0.2">
      <c r="B103" s="19">
        <f t="shared" ref="B103:B137" si="8">B102+0.1%</f>
        <v>6.6000000000000045E-2</v>
      </c>
      <c r="C103">
        <f t="shared" si="6"/>
        <v>158400.00000000012</v>
      </c>
      <c r="D103" s="19">
        <f t="shared" si="7"/>
        <v>6.6000000000000045E-2</v>
      </c>
    </row>
    <row r="104" spans="2:4" hidden="1" x14ac:dyDescent="0.2">
      <c r="B104" s="19">
        <f t="shared" si="8"/>
        <v>6.7000000000000046E-2</v>
      </c>
      <c r="C104">
        <f t="shared" si="6"/>
        <v>160800.00000000012</v>
      </c>
      <c r="D104" s="19">
        <f t="shared" si="7"/>
        <v>6.7000000000000046E-2</v>
      </c>
    </row>
    <row r="105" spans="2:4" hidden="1" x14ac:dyDescent="0.2">
      <c r="B105" s="19">
        <f t="shared" si="8"/>
        <v>6.8000000000000047E-2</v>
      </c>
      <c r="C105">
        <f t="shared" si="6"/>
        <v>163200.00000000012</v>
      </c>
      <c r="D105" s="19">
        <f t="shared" si="7"/>
        <v>6.8000000000000047E-2</v>
      </c>
    </row>
    <row r="106" spans="2:4" hidden="1" x14ac:dyDescent="0.2">
      <c r="B106" s="19">
        <f t="shared" si="8"/>
        <v>6.9000000000000047E-2</v>
      </c>
      <c r="C106">
        <f t="shared" si="6"/>
        <v>165600.00000000012</v>
      </c>
      <c r="D106" s="19">
        <f t="shared" si="7"/>
        <v>6.9000000000000047E-2</v>
      </c>
    </row>
    <row r="107" spans="2:4" hidden="1" x14ac:dyDescent="0.2">
      <c r="B107" s="19">
        <f t="shared" si="8"/>
        <v>7.0000000000000048E-2</v>
      </c>
      <c r="C107">
        <f t="shared" si="6"/>
        <v>168000.00000000012</v>
      </c>
      <c r="D107" s="19">
        <f t="shared" si="7"/>
        <v>7.0000000000000048E-2</v>
      </c>
    </row>
    <row r="108" spans="2:4" hidden="1" x14ac:dyDescent="0.2">
      <c r="B108" s="19">
        <f t="shared" si="8"/>
        <v>7.1000000000000049E-2</v>
      </c>
      <c r="C108">
        <f t="shared" si="6"/>
        <v>170400.00000000012</v>
      </c>
      <c r="D108" s="19">
        <f t="shared" si="7"/>
        <v>7.1000000000000049E-2</v>
      </c>
    </row>
    <row r="109" spans="2:4" hidden="1" x14ac:dyDescent="0.2">
      <c r="B109" s="19">
        <f t="shared" si="8"/>
        <v>7.200000000000005E-2</v>
      </c>
      <c r="C109">
        <f t="shared" si="6"/>
        <v>172800.00000000012</v>
      </c>
      <c r="D109" s="19">
        <f t="shared" si="7"/>
        <v>7.200000000000005E-2</v>
      </c>
    </row>
    <row r="110" spans="2:4" hidden="1" x14ac:dyDescent="0.2">
      <c r="B110" s="19">
        <f t="shared" si="8"/>
        <v>7.3000000000000051E-2</v>
      </c>
      <c r="C110">
        <f t="shared" si="6"/>
        <v>175200.00000000012</v>
      </c>
      <c r="D110" s="19">
        <f t="shared" si="7"/>
        <v>7.3000000000000051E-2</v>
      </c>
    </row>
    <row r="111" spans="2:4" hidden="1" x14ac:dyDescent="0.2">
      <c r="B111" s="19">
        <f t="shared" si="8"/>
        <v>7.4000000000000052E-2</v>
      </c>
      <c r="C111">
        <f t="shared" si="6"/>
        <v>177600.00000000012</v>
      </c>
      <c r="D111" s="19">
        <f t="shared" si="7"/>
        <v>7.4000000000000052E-2</v>
      </c>
    </row>
    <row r="112" spans="2:4" hidden="1" x14ac:dyDescent="0.2">
      <c r="B112" s="19">
        <f t="shared" si="8"/>
        <v>7.5000000000000053E-2</v>
      </c>
      <c r="C112">
        <f t="shared" si="6"/>
        <v>180000.00000000012</v>
      </c>
      <c r="D112" s="19">
        <f t="shared" si="7"/>
        <v>7.5000000000000053E-2</v>
      </c>
    </row>
    <row r="113" spans="2:4" hidden="1" x14ac:dyDescent="0.2">
      <c r="B113" s="19">
        <f t="shared" si="8"/>
        <v>7.6000000000000054E-2</v>
      </c>
      <c r="C113">
        <f t="shared" si="6"/>
        <v>182400.00000000012</v>
      </c>
      <c r="D113" s="19">
        <f t="shared" si="7"/>
        <v>7.6000000000000054E-2</v>
      </c>
    </row>
    <row r="114" spans="2:4" hidden="1" x14ac:dyDescent="0.2">
      <c r="B114" s="19">
        <f t="shared" si="8"/>
        <v>7.7000000000000055E-2</v>
      </c>
      <c r="C114">
        <f t="shared" si="6"/>
        <v>184800.00000000012</v>
      </c>
      <c r="D114" s="19">
        <f t="shared" si="7"/>
        <v>7.7000000000000055E-2</v>
      </c>
    </row>
    <row r="115" spans="2:4" hidden="1" x14ac:dyDescent="0.2">
      <c r="B115" s="19">
        <f t="shared" si="8"/>
        <v>7.8000000000000055E-2</v>
      </c>
      <c r="C115">
        <f t="shared" si="6"/>
        <v>187200.00000000015</v>
      </c>
      <c r="D115" s="19">
        <f t="shared" si="7"/>
        <v>7.8000000000000055E-2</v>
      </c>
    </row>
    <row r="116" spans="2:4" hidden="1" x14ac:dyDescent="0.2">
      <c r="B116" s="19">
        <f t="shared" si="8"/>
        <v>7.9000000000000056E-2</v>
      </c>
      <c r="C116">
        <f t="shared" si="6"/>
        <v>189600.00000000015</v>
      </c>
      <c r="D116" s="19">
        <f t="shared" si="7"/>
        <v>7.9000000000000056E-2</v>
      </c>
    </row>
    <row r="117" spans="2:4" hidden="1" x14ac:dyDescent="0.2">
      <c r="B117" s="19">
        <f t="shared" si="8"/>
        <v>8.0000000000000057E-2</v>
      </c>
      <c r="C117">
        <f t="shared" si="6"/>
        <v>192000.00000000015</v>
      </c>
      <c r="D117" s="19">
        <f t="shared" si="7"/>
        <v>8.0000000000000057E-2</v>
      </c>
    </row>
    <row r="118" spans="2:4" hidden="1" x14ac:dyDescent="0.2">
      <c r="B118" s="19">
        <f t="shared" si="8"/>
        <v>8.1000000000000058E-2</v>
      </c>
      <c r="C118">
        <f t="shared" si="6"/>
        <v>194400.00000000015</v>
      </c>
      <c r="D118" s="19">
        <f t="shared" si="7"/>
        <v>8.1000000000000058E-2</v>
      </c>
    </row>
    <row r="119" spans="2:4" hidden="1" x14ac:dyDescent="0.2">
      <c r="B119" s="19">
        <f t="shared" si="8"/>
        <v>8.2000000000000059E-2</v>
      </c>
      <c r="C119">
        <f t="shared" si="6"/>
        <v>196800.00000000015</v>
      </c>
      <c r="D119" s="19">
        <f t="shared" si="7"/>
        <v>8.2000000000000059E-2</v>
      </c>
    </row>
    <row r="120" spans="2:4" hidden="1" x14ac:dyDescent="0.2">
      <c r="B120" s="19">
        <f t="shared" si="8"/>
        <v>8.300000000000006E-2</v>
      </c>
      <c r="C120">
        <f t="shared" si="6"/>
        <v>199200.00000000015</v>
      </c>
      <c r="D120" s="19">
        <f t="shared" si="7"/>
        <v>8.300000000000006E-2</v>
      </c>
    </row>
    <row r="121" spans="2:4" hidden="1" x14ac:dyDescent="0.2">
      <c r="B121" s="19">
        <f t="shared" si="8"/>
        <v>8.4000000000000061E-2</v>
      </c>
      <c r="C121">
        <f t="shared" si="6"/>
        <v>201600.00000000015</v>
      </c>
      <c r="D121" s="19">
        <f t="shared" si="7"/>
        <v>8.4000000000000061E-2</v>
      </c>
    </row>
    <row r="122" spans="2:4" hidden="1" x14ac:dyDescent="0.2">
      <c r="B122" s="19">
        <f t="shared" si="8"/>
        <v>8.5000000000000062E-2</v>
      </c>
      <c r="C122">
        <f t="shared" si="6"/>
        <v>204000.00000000015</v>
      </c>
      <c r="D122" s="19">
        <f t="shared" si="7"/>
        <v>8.5000000000000062E-2</v>
      </c>
    </row>
    <row r="123" spans="2:4" hidden="1" x14ac:dyDescent="0.2">
      <c r="B123" s="19">
        <f t="shared" si="8"/>
        <v>8.6000000000000063E-2</v>
      </c>
      <c r="C123">
        <f t="shared" si="6"/>
        <v>206400.00000000015</v>
      </c>
      <c r="D123" s="19">
        <f t="shared" si="7"/>
        <v>8.6000000000000063E-2</v>
      </c>
    </row>
    <row r="124" spans="2:4" hidden="1" x14ac:dyDescent="0.2">
      <c r="B124" s="19">
        <f t="shared" si="8"/>
        <v>8.7000000000000063E-2</v>
      </c>
      <c r="C124">
        <f t="shared" si="6"/>
        <v>208800.00000000015</v>
      </c>
      <c r="D124" s="19">
        <f t="shared" si="7"/>
        <v>8.7000000000000063E-2</v>
      </c>
    </row>
    <row r="125" spans="2:4" hidden="1" x14ac:dyDescent="0.2">
      <c r="B125" s="19">
        <f t="shared" si="8"/>
        <v>8.8000000000000064E-2</v>
      </c>
      <c r="C125">
        <f t="shared" si="6"/>
        <v>211200.00000000015</v>
      </c>
      <c r="D125" s="19">
        <f t="shared" si="7"/>
        <v>8.8000000000000064E-2</v>
      </c>
    </row>
    <row r="126" spans="2:4" hidden="1" x14ac:dyDescent="0.2">
      <c r="B126" s="19">
        <f t="shared" si="8"/>
        <v>8.9000000000000065E-2</v>
      </c>
      <c r="C126">
        <f t="shared" si="6"/>
        <v>213600.00000000015</v>
      </c>
      <c r="D126" s="19">
        <f t="shared" si="7"/>
        <v>8.9000000000000065E-2</v>
      </c>
    </row>
    <row r="127" spans="2:4" hidden="1" x14ac:dyDescent="0.2">
      <c r="B127" s="19">
        <f t="shared" si="8"/>
        <v>9.0000000000000066E-2</v>
      </c>
      <c r="C127">
        <f t="shared" si="6"/>
        <v>216000.00000000015</v>
      </c>
      <c r="D127" s="19">
        <f t="shared" si="7"/>
        <v>9.0000000000000066E-2</v>
      </c>
    </row>
    <row r="128" spans="2:4" hidden="1" x14ac:dyDescent="0.2">
      <c r="B128" s="19">
        <f t="shared" si="8"/>
        <v>9.1000000000000067E-2</v>
      </c>
      <c r="C128">
        <f t="shared" si="6"/>
        <v>218400.00000000017</v>
      </c>
      <c r="D128" s="19">
        <f t="shared" si="7"/>
        <v>9.1000000000000067E-2</v>
      </c>
    </row>
    <row r="129" spans="2:4" hidden="1" x14ac:dyDescent="0.2">
      <c r="B129" s="19">
        <f t="shared" si="8"/>
        <v>9.2000000000000068E-2</v>
      </c>
      <c r="C129">
        <f t="shared" si="6"/>
        <v>220800.00000000017</v>
      </c>
      <c r="D129" s="19">
        <f t="shared" si="7"/>
        <v>9.2000000000000068E-2</v>
      </c>
    </row>
    <row r="130" spans="2:4" hidden="1" x14ac:dyDescent="0.2">
      <c r="B130" s="19">
        <f t="shared" si="8"/>
        <v>9.3000000000000069E-2</v>
      </c>
      <c r="C130">
        <f t="shared" si="6"/>
        <v>223200.00000000017</v>
      </c>
      <c r="D130" s="19">
        <f t="shared" si="7"/>
        <v>9.3000000000000069E-2</v>
      </c>
    </row>
    <row r="131" spans="2:4" hidden="1" x14ac:dyDescent="0.2">
      <c r="B131" s="19">
        <f t="shared" si="8"/>
        <v>9.400000000000007E-2</v>
      </c>
      <c r="C131">
        <f t="shared" si="6"/>
        <v>225600.00000000017</v>
      </c>
      <c r="D131" s="19">
        <f t="shared" si="7"/>
        <v>9.400000000000007E-2</v>
      </c>
    </row>
    <row r="132" spans="2:4" hidden="1" x14ac:dyDescent="0.2">
      <c r="B132" s="19">
        <f t="shared" si="8"/>
        <v>9.500000000000007E-2</v>
      </c>
      <c r="C132">
        <f t="shared" si="6"/>
        <v>228000.00000000017</v>
      </c>
      <c r="D132" s="19">
        <f t="shared" si="7"/>
        <v>9.500000000000007E-2</v>
      </c>
    </row>
    <row r="133" spans="2:4" hidden="1" x14ac:dyDescent="0.2">
      <c r="B133" s="19">
        <f t="shared" si="8"/>
        <v>9.6000000000000071E-2</v>
      </c>
      <c r="C133">
        <f t="shared" si="6"/>
        <v>230400.00000000017</v>
      </c>
      <c r="D133" s="19">
        <f t="shared" si="7"/>
        <v>9.6000000000000071E-2</v>
      </c>
    </row>
    <row r="134" spans="2:4" hidden="1" x14ac:dyDescent="0.2">
      <c r="B134" s="19">
        <f t="shared" si="8"/>
        <v>9.7000000000000072E-2</v>
      </c>
      <c r="C134">
        <f>B134*C$5</f>
        <v>232800.00000000017</v>
      </c>
      <c r="D134" s="19">
        <f>IF(C134&gt;=G$8,B134,"")</f>
        <v>9.7000000000000072E-2</v>
      </c>
    </row>
    <row r="135" spans="2:4" hidden="1" x14ac:dyDescent="0.2">
      <c r="B135" s="19">
        <f t="shared" si="8"/>
        <v>9.8000000000000073E-2</v>
      </c>
      <c r="C135">
        <f>B135*C$5</f>
        <v>235200.00000000017</v>
      </c>
      <c r="D135" s="19">
        <f>IF(C135&gt;=G$8,B135,"")</f>
        <v>9.8000000000000073E-2</v>
      </c>
    </row>
    <row r="136" spans="2:4" hidden="1" x14ac:dyDescent="0.2">
      <c r="B136" s="19">
        <f t="shared" si="8"/>
        <v>9.9000000000000074E-2</v>
      </c>
      <c r="C136">
        <f>B136*C$5</f>
        <v>237600.00000000017</v>
      </c>
      <c r="D136" s="19">
        <f>IF(C136&gt;=G$8,B136,"")</f>
        <v>9.9000000000000074E-2</v>
      </c>
    </row>
    <row r="137" spans="2:4" hidden="1" x14ac:dyDescent="0.2">
      <c r="B137" s="19">
        <f t="shared" si="8"/>
        <v>0.10000000000000007</v>
      </c>
      <c r="C137">
        <f>B137*C$5</f>
        <v>240000.00000000017</v>
      </c>
      <c r="D137" s="19">
        <f>IF(C137&gt;=G$8,B137,"")</f>
        <v>0.10000000000000007</v>
      </c>
    </row>
    <row r="138" spans="2:4" hidden="1" x14ac:dyDescent="0.2">
      <c r="B138" s="19"/>
    </row>
    <row r="139" spans="2:4" hidden="1" x14ac:dyDescent="0.2">
      <c r="B139" s="19"/>
    </row>
    <row r="140" spans="2:4" hidden="1" x14ac:dyDescent="0.2">
      <c r="B140" s="19"/>
    </row>
    <row r="141" spans="2:4" hidden="1" x14ac:dyDescent="0.2">
      <c r="B141" s="19"/>
    </row>
    <row r="142" spans="2:4" hidden="1" x14ac:dyDescent="0.2">
      <c r="B142" s="19"/>
    </row>
    <row r="143" spans="2:4" hidden="1" x14ac:dyDescent="0.2">
      <c r="B143" s="19"/>
    </row>
    <row r="144" spans="2:4" hidden="1" x14ac:dyDescent="0.2">
      <c r="B144" s="19"/>
    </row>
    <row r="145" spans="2:2" hidden="1" x14ac:dyDescent="0.2">
      <c r="B145" s="19"/>
    </row>
    <row r="146" spans="2:2" hidden="1" x14ac:dyDescent="0.2">
      <c r="B146" s="19"/>
    </row>
    <row r="147" spans="2:2" hidden="1" x14ac:dyDescent="0.2">
      <c r="B147" s="19"/>
    </row>
    <row r="148" spans="2:2" hidden="1" x14ac:dyDescent="0.2">
      <c r="B148" s="19"/>
    </row>
    <row r="149" spans="2:2" hidden="1" x14ac:dyDescent="0.2">
      <c r="B149" s="19"/>
    </row>
    <row r="150" spans="2:2" hidden="1" x14ac:dyDescent="0.2">
      <c r="B150" s="19"/>
    </row>
    <row r="151" spans="2:2" hidden="1" x14ac:dyDescent="0.2">
      <c r="B151" s="19"/>
    </row>
    <row r="152" spans="2:2" hidden="1" x14ac:dyDescent="0.2">
      <c r="B152" s="19"/>
    </row>
    <row r="153" spans="2:2" hidden="1" x14ac:dyDescent="0.2">
      <c r="B153" s="19"/>
    </row>
    <row r="154" spans="2:2" hidden="1" x14ac:dyDescent="0.2">
      <c r="B154" s="19"/>
    </row>
    <row r="155" spans="2:2" hidden="1" x14ac:dyDescent="0.2">
      <c r="B155" s="19"/>
    </row>
    <row r="156" spans="2:2" hidden="1" x14ac:dyDescent="0.2">
      <c r="B156" s="19"/>
    </row>
    <row r="157" spans="2:2" hidden="1" x14ac:dyDescent="0.2">
      <c r="B157" s="19"/>
    </row>
    <row r="158" spans="2:2" hidden="1" x14ac:dyDescent="0.2">
      <c r="B158" s="19"/>
    </row>
    <row r="159" spans="2:2" hidden="1" x14ac:dyDescent="0.2">
      <c r="B159" s="19"/>
    </row>
    <row r="160" spans="2:2" hidden="1" x14ac:dyDescent="0.2">
      <c r="B160" s="19"/>
    </row>
    <row r="161" spans="2:2" hidden="1" x14ac:dyDescent="0.2">
      <c r="B161" s="19"/>
    </row>
    <row r="162" spans="2:2" hidden="1" x14ac:dyDescent="0.2">
      <c r="B162" s="19"/>
    </row>
    <row r="163" spans="2:2" hidden="1" x14ac:dyDescent="0.2"/>
    <row r="164" spans="2:2" hidden="1" x14ac:dyDescent="0.2"/>
    <row r="165" spans="2:2" hidden="1" x14ac:dyDescent="0.2"/>
    <row r="166" spans="2:2" hidden="1" x14ac:dyDescent="0.2"/>
    <row r="167" spans="2:2" hidden="1" x14ac:dyDescent="0.2"/>
    <row r="168" spans="2:2" hidden="1" x14ac:dyDescent="0.2"/>
    <row r="169" spans="2:2" hidden="1" x14ac:dyDescent="0.2"/>
    <row r="170" spans="2:2" hidden="1" x14ac:dyDescent="0.2"/>
    <row r="171" spans="2:2" hidden="1" x14ac:dyDescent="0.2"/>
    <row r="172" spans="2:2" hidden="1" x14ac:dyDescent="0.2"/>
    <row r="173" spans="2:2" hidden="1" x14ac:dyDescent="0.2"/>
    <row r="174" spans="2:2" hidden="1" x14ac:dyDescent="0.2"/>
    <row r="175" spans="2:2" hidden="1" x14ac:dyDescent="0.2"/>
    <row r="176" spans="2:2"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sheetData>
  <sheetProtection algorithmName="SHA-512" hashValue="AV0PDfwT/4JcBAFZhVdOMcDzltKZR6eWDrH2/nmHt17FsWZWVOeByGjO8LlZKKU7qkaCkTqgP8W21WZh+2u9Bw==" saltValue="SvKq5km/kXgF4BQu3cqaKQ==" spinCount="100000" sheet="1" objects="1" scenarios="1" formatCells="0" formatColumns="0" formatRows="0" selectLockedCells="1"/>
  <phoneticPr fontId="0" type="noConversion"/>
  <printOptions horizontalCentered="1" verticalCentered="1"/>
  <pageMargins left="0.78740157480314965" right="0.78740157480314965" top="1.1417322834645669" bottom="0.98425196850393704" header="0.51181102362204722" footer="0.51181102362204722"/>
  <pageSetup paperSize="9" scale="73" orientation="landscape" horizontalDpi="4294967292" r:id="rId1"/>
  <headerFooter alignWithMargins="0">
    <oddFooter>&amp;C&amp;"Arial,Standard"&amp;14&amp;D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B1:AF1553"/>
  <sheetViews>
    <sheetView topLeftCell="B1" zoomScale="115" zoomScaleNormal="115" workbookViewId="0">
      <selection activeCell="E16" sqref="E16"/>
    </sheetView>
  </sheetViews>
  <sheetFormatPr baseColWidth="10" defaultRowHeight="12.75" x14ac:dyDescent="0.2"/>
  <cols>
    <col min="1" max="1" width="0" hidden="1" customWidth="1"/>
    <col min="2" max="2" width="3.5703125" customWidth="1"/>
    <col min="3" max="3" width="59.5703125" customWidth="1"/>
    <col min="4" max="5" width="25.7109375" customWidth="1"/>
    <col min="6" max="6" width="6.140625" customWidth="1"/>
    <col min="7" max="7" width="18.42578125" customWidth="1"/>
    <col min="8" max="8" width="18.140625" customWidth="1"/>
    <col min="9" max="9" width="25.7109375" customWidth="1"/>
  </cols>
  <sheetData>
    <row r="1" spans="2:9" x14ac:dyDescent="0.2">
      <c r="B1" s="2"/>
      <c r="C1" s="2"/>
      <c r="D1" s="2"/>
      <c r="E1" s="2"/>
      <c r="F1" s="3"/>
      <c r="G1" s="2"/>
      <c r="H1" s="2"/>
      <c r="I1" s="2"/>
    </row>
    <row r="2" spans="2:9" ht="18" x14ac:dyDescent="0.25">
      <c r="B2" s="2"/>
      <c r="C2" s="4" t="s">
        <v>18</v>
      </c>
      <c r="D2" s="2"/>
      <c r="E2" s="2"/>
      <c r="F2" s="2"/>
      <c r="G2" s="2"/>
      <c r="H2" s="2"/>
      <c r="I2" s="2"/>
    </row>
    <row r="3" spans="2:9" x14ac:dyDescent="0.2">
      <c r="B3" s="2"/>
      <c r="C3" s="5"/>
      <c r="D3" s="5"/>
      <c r="E3" s="5"/>
      <c r="F3" s="346" t="s">
        <v>19</v>
      </c>
      <c r="G3" s="346"/>
      <c r="H3" s="346"/>
      <c r="I3" s="2"/>
    </row>
    <row r="4" spans="2:9" x14ac:dyDescent="0.2">
      <c r="B4" s="2"/>
      <c r="C4" s="6"/>
      <c r="D4" s="7" t="s">
        <v>20</v>
      </c>
      <c r="E4" s="7" t="s">
        <v>21</v>
      </c>
      <c r="F4" s="7" t="s">
        <v>22</v>
      </c>
      <c r="G4" s="7" t="s">
        <v>23</v>
      </c>
      <c r="H4" s="7" t="s">
        <v>24</v>
      </c>
      <c r="I4" s="2"/>
    </row>
    <row r="5" spans="2:9" x14ac:dyDescent="0.2">
      <c r="B5" s="2"/>
      <c r="C5" s="8" t="s">
        <v>25</v>
      </c>
      <c r="D5" s="9">
        <v>900000</v>
      </c>
      <c r="E5" s="355">
        <f>D5</f>
        <v>900000</v>
      </c>
      <c r="F5" s="356">
        <f>C49</f>
        <v>0</v>
      </c>
      <c r="G5" s="357">
        <f t="shared" ref="G5:G35" si="0">-I49</f>
        <v>900000</v>
      </c>
      <c r="H5" s="357">
        <f t="shared" ref="H5:H35" si="1">L49</f>
        <v>900000</v>
      </c>
      <c r="I5" s="2"/>
    </row>
    <row r="6" spans="2:9" x14ac:dyDescent="0.2">
      <c r="B6" s="2"/>
      <c r="C6" s="12" t="s">
        <v>26</v>
      </c>
      <c r="D6" s="13">
        <v>20</v>
      </c>
      <c r="E6" s="358">
        <f>D6</f>
        <v>20</v>
      </c>
      <c r="F6" s="356">
        <f t="shared" ref="F6:F34" si="2">C50</f>
        <v>1</v>
      </c>
      <c r="G6" s="357">
        <f t="shared" si="0"/>
        <v>-47346.305472660264</v>
      </c>
      <c r="H6" s="357">
        <f t="shared" si="1"/>
        <v>-13338</v>
      </c>
      <c r="I6" s="2"/>
    </row>
    <row r="7" spans="2:9" x14ac:dyDescent="0.2">
      <c r="B7" s="2"/>
      <c r="C7" s="8" t="s">
        <v>27</v>
      </c>
      <c r="D7" s="14">
        <v>2.8500000000000001E-2</v>
      </c>
      <c r="E7" s="14">
        <v>2.8500000000000001E-2</v>
      </c>
      <c r="F7" s="356">
        <f t="shared" si="2"/>
        <v>2</v>
      </c>
      <c r="G7" s="357">
        <f t="shared" si="0"/>
        <v>-47811.539091526254</v>
      </c>
      <c r="H7" s="357">
        <f t="shared" si="1"/>
        <v>-13338</v>
      </c>
      <c r="I7" s="2"/>
    </row>
    <row r="8" spans="2:9" x14ac:dyDescent="0.2">
      <c r="B8" s="2"/>
      <c r="C8" s="8" t="s">
        <v>28</v>
      </c>
      <c r="D8" s="9">
        <v>0</v>
      </c>
      <c r="E8" s="355">
        <f>E5</f>
        <v>900000</v>
      </c>
      <c r="F8" s="356">
        <f t="shared" si="2"/>
        <v>3</v>
      </c>
      <c r="G8" s="357">
        <f t="shared" si="0"/>
        <v>-48290.031868529928</v>
      </c>
      <c r="H8" s="357">
        <f t="shared" si="1"/>
        <v>-13338</v>
      </c>
      <c r="I8" s="2"/>
    </row>
    <row r="9" spans="2:9" x14ac:dyDescent="0.2">
      <c r="B9" s="2"/>
      <c r="C9" s="12" t="s">
        <v>29</v>
      </c>
      <c r="D9" s="355">
        <f>PMT(D7,D6,-D5,D8,0)</f>
        <v>59658.305472660264</v>
      </c>
      <c r="E9" s="355">
        <f>E5*E7</f>
        <v>25650</v>
      </c>
      <c r="F9" s="356">
        <f t="shared" si="2"/>
        <v>4</v>
      </c>
      <c r="G9" s="357">
        <f t="shared" si="0"/>
        <v>-48782.161689678207</v>
      </c>
      <c r="H9" s="357">
        <f t="shared" si="1"/>
        <v>-13338</v>
      </c>
      <c r="I9" s="2"/>
    </row>
    <row r="10" spans="2:9" x14ac:dyDescent="0.2">
      <c r="B10" s="2"/>
      <c r="C10" s="8" t="s">
        <v>30</v>
      </c>
      <c r="D10" s="355">
        <f>D9*D6</f>
        <v>1193166.1094532053</v>
      </c>
      <c r="E10" s="355">
        <f>E9*E6</f>
        <v>513000</v>
      </c>
      <c r="F10" s="356">
        <f t="shared" si="2"/>
        <v>5</v>
      </c>
      <c r="G10" s="357">
        <f t="shared" si="0"/>
        <v>-49288.317210729212</v>
      </c>
      <c r="H10" s="357">
        <f t="shared" si="1"/>
        <v>-13338</v>
      </c>
      <c r="I10" s="2"/>
    </row>
    <row r="11" spans="2:9" x14ac:dyDescent="0.2">
      <c r="B11" s="2"/>
      <c r="C11" s="8" t="s">
        <v>31</v>
      </c>
      <c r="D11" s="355">
        <f>D10-D5+D8</f>
        <v>293166.10945320525</v>
      </c>
      <c r="E11" s="355">
        <f>E10</f>
        <v>513000</v>
      </c>
      <c r="F11" s="356">
        <f t="shared" si="2"/>
        <v>6</v>
      </c>
      <c r="G11" s="357">
        <f t="shared" si="0"/>
        <v>-49808.898164130165</v>
      </c>
      <c r="H11" s="357">
        <f t="shared" si="1"/>
        <v>-13338</v>
      </c>
      <c r="I11" s="2"/>
    </row>
    <row r="12" spans="2:9" x14ac:dyDescent="0.2">
      <c r="B12" s="2"/>
      <c r="C12" s="8" t="s">
        <v>32</v>
      </c>
      <c r="D12" s="355">
        <f>D10-D11</f>
        <v>900000</v>
      </c>
      <c r="E12" s="355">
        <v>0</v>
      </c>
      <c r="F12" s="356">
        <f t="shared" si="2"/>
        <v>7</v>
      </c>
      <c r="G12" s="357">
        <f t="shared" si="0"/>
        <v>-50344.315674703052</v>
      </c>
      <c r="H12" s="357">
        <f t="shared" si="1"/>
        <v>-13338</v>
      </c>
      <c r="I12" s="2"/>
    </row>
    <row r="13" spans="2:9" x14ac:dyDescent="0.2">
      <c r="B13" s="2"/>
      <c r="C13" s="12" t="s">
        <v>33</v>
      </c>
      <c r="D13" s="14">
        <v>0.48</v>
      </c>
      <c r="E13" s="360">
        <f>D13</f>
        <v>0.48</v>
      </c>
      <c r="F13" s="356">
        <f t="shared" si="2"/>
        <v>8</v>
      </c>
      <c r="G13" s="357">
        <f t="shared" si="0"/>
        <v>-50894.992584327265</v>
      </c>
      <c r="H13" s="357">
        <f t="shared" si="1"/>
        <v>-13338</v>
      </c>
      <c r="I13" s="2"/>
    </row>
    <row r="14" spans="2:9" x14ac:dyDescent="0.2">
      <c r="B14" s="2"/>
      <c r="C14" s="8" t="s">
        <v>34</v>
      </c>
      <c r="D14" s="355">
        <f>D13*D11</f>
        <v>140719.73253753851</v>
      </c>
      <c r="E14" s="355">
        <f>E13*E11</f>
        <v>246240</v>
      </c>
      <c r="F14" s="356">
        <f t="shared" si="2"/>
        <v>9</v>
      </c>
      <c r="G14" s="357">
        <f t="shared" si="0"/>
        <v>-51461.363785875765</v>
      </c>
      <c r="H14" s="357">
        <f t="shared" si="1"/>
        <v>-13338</v>
      </c>
      <c r="I14" s="2"/>
    </row>
    <row r="15" spans="2:9" x14ac:dyDescent="0.2">
      <c r="B15" s="2"/>
      <c r="C15" s="8" t="s">
        <v>35</v>
      </c>
      <c r="D15" s="355">
        <f>D11-D14</f>
        <v>152446.37691566674</v>
      </c>
      <c r="E15" s="355">
        <f>E11-E14</f>
        <v>266760</v>
      </c>
      <c r="F15" s="356">
        <f t="shared" si="2"/>
        <v>10</v>
      </c>
      <c r="G15" s="357">
        <f t="shared" si="0"/>
        <v>-52043.876566668398</v>
      </c>
      <c r="H15" s="357">
        <f t="shared" si="1"/>
        <v>-13338</v>
      </c>
      <c r="I15" s="2"/>
    </row>
    <row r="16" spans="2:9" x14ac:dyDescent="0.2">
      <c r="B16" s="2"/>
      <c r="C16" s="12" t="s">
        <v>36</v>
      </c>
      <c r="D16" s="361"/>
      <c r="E16" s="9">
        <v>0</v>
      </c>
      <c r="F16" s="356">
        <f t="shared" si="2"/>
        <v>11</v>
      </c>
      <c r="G16" s="357">
        <f t="shared" si="0"/>
        <v>-52642.990961713622</v>
      </c>
      <c r="H16" s="357">
        <f t="shared" si="1"/>
        <v>-13338</v>
      </c>
      <c r="I16" s="2"/>
    </row>
    <row r="17" spans="2:9" x14ac:dyDescent="0.2">
      <c r="B17" s="2"/>
      <c r="C17" s="8" t="s">
        <v>37</v>
      </c>
      <c r="D17" s="361"/>
      <c r="E17" s="14">
        <v>3.5000000000000003E-2</v>
      </c>
      <c r="F17" s="356">
        <f t="shared" si="2"/>
        <v>12</v>
      </c>
      <c r="G17" s="357">
        <f t="shared" si="0"/>
        <v>-53259.180117017633</v>
      </c>
      <c r="H17" s="357">
        <f t="shared" si="1"/>
        <v>-13338</v>
      </c>
      <c r="I17" s="2"/>
    </row>
    <row r="18" spans="2:9" x14ac:dyDescent="0.2">
      <c r="B18" s="2"/>
      <c r="C18" s="8" t="s">
        <v>38</v>
      </c>
      <c r="D18" s="361"/>
      <c r="E18" s="355">
        <f>E16*E6</f>
        <v>0</v>
      </c>
      <c r="F18" s="356">
        <f t="shared" si="2"/>
        <v>13</v>
      </c>
      <c r="G18" s="357">
        <f t="shared" si="0"/>
        <v>-53892.930663247811</v>
      </c>
      <c r="H18" s="357">
        <f t="shared" si="1"/>
        <v>-13338</v>
      </c>
      <c r="I18" s="2"/>
    </row>
    <row r="19" spans="2:9" x14ac:dyDescent="0.2">
      <c r="B19" s="2"/>
      <c r="C19" s="8" t="s">
        <v>39</v>
      </c>
      <c r="D19" s="361"/>
      <c r="E19" s="362">
        <f>-FV(E17,E6,E16,0,0)</f>
        <v>0</v>
      </c>
      <c r="F19" s="356">
        <f t="shared" si="2"/>
        <v>14</v>
      </c>
      <c r="G19" s="357">
        <f t="shared" si="0"/>
        <v>-54544.743100045554</v>
      </c>
      <c r="H19" s="357">
        <f t="shared" si="1"/>
        <v>-13338</v>
      </c>
      <c r="I19" s="2"/>
    </row>
    <row r="20" spans="2:9" x14ac:dyDescent="0.2">
      <c r="B20" s="2"/>
      <c r="C20" s="8" t="s">
        <v>40</v>
      </c>
      <c r="D20" s="361"/>
      <c r="E20" s="362">
        <f>E19-E18</f>
        <v>0</v>
      </c>
      <c r="F20" s="356">
        <f t="shared" si="2"/>
        <v>15</v>
      </c>
      <c r="G20" s="357">
        <f t="shared" si="0"/>
        <v>-55215.132191292025</v>
      </c>
      <c r="H20" s="357">
        <f t="shared" si="1"/>
        <v>-13338</v>
      </c>
      <c r="I20" s="2"/>
    </row>
    <row r="21" spans="2:9" x14ac:dyDescent="0.2">
      <c r="B21" s="2"/>
      <c r="C21" s="12" t="s">
        <v>41</v>
      </c>
      <c r="D21" s="361"/>
      <c r="E21" s="15">
        <v>0.5</v>
      </c>
      <c r="F21" s="356">
        <f t="shared" si="2"/>
        <v>16</v>
      </c>
      <c r="G21" s="357">
        <f t="shared" si="0"/>
        <v>-55904.627371639021</v>
      </c>
      <c r="H21" s="357">
        <f t="shared" si="1"/>
        <v>-13338</v>
      </c>
      <c r="I21" s="2"/>
    </row>
    <row r="22" spans="2:9" x14ac:dyDescent="0.2">
      <c r="B22" s="2"/>
      <c r="C22" s="8" t="s">
        <v>42</v>
      </c>
      <c r="D22" s="361"/>
      <c r="E22" s="362">
        <f>E20*E21*E13</f>
        <v>0</v>
      </c>
      <c r="F22" s="356">
        <f t="shared" si="2"/>
        <v>17</v>
      </c>
      <c r="G22" s="357">
        <f t="shared" si="0"/>
        <v>-56613.773164625913</v>
      </c>
      <c r="H22" s="357">
        <f t="shared" si="1"/>
        <v>-13338</v>
      </c>
      <c r="I22" s="2"/>
    </row>
    <row r="23" spans="2:9" x14ac:dyDescent="0.2">
      <c r="B23" s="2"/>
      <c r="C23" s="12" t="str">
        <f>IF(E23&lt;0,"Fehlen nach Abzug der Tilgung","Verbleiben nach Abzug der Tilgung")</f>
        <v>Fehlen nach Abzug der Tilgung</v>
      </c>
      <c r="D23" s="361"/>
      <c r="E23" s="362">
        <f>-E5+E19-E22</f>
        <v>-900000</v>
      </c>
      <c r="F23" s="356">
        <f t="shared" si="2"/>
        <v>18</v>
      </c>
      <c r="G23" s="357">
        <f t="shared" si="0"/>
        <v>-57343.129612712924</v>
      </c>
      <c r="H23" s="357">
        <f t="shared" si="1"/>
        <v>-13338</v>
      </c>
      <c r="I23" s="2"/>
    </row>
    <row r="24" spans="2:9" x14ac:dyDescent="0.2">
      <c r="B24" s="2"/>
      <c r="C24" s="8"/>
      <c r="D24" s="361"/>
      <c r="E24" s="361"/>
      <c r="F24" s="356">
        <f t="shared" si="2"/>
        <v>19</v>
      </c>
      <c r="G24" s="357">
        <f t="shared" si="0"/>
        <v>-58093.272719570414</v>
      </c>
      <c r="H24" s="357">
        <f t="shared" si="1"/>
        <v>-13338</v>
      </c>
      <c r="I24" s="2"/>
    </row>
    <row r="25" spans="2:9" x14ac:dyDescent="0.2">
      <c r="B25" s="2"/>
      <c r="C25" s="8"/>
      <c r="D25" s="361"/>
      <c r="E25" s="361"/>
      <c r="F25" s="356">
        <f t="shared" si="2"/>
        <v>20</v>
      </c>
      <c r="G25" s="357">
        <f t="shared" si="0"/>
        <v>-58864.794904973351</v>
      </c>
      <c r="H25" s="357">
        <f t="shared" si="1"/>
        <v>-913338</v>
      </c>
      <c r="I25" s="2"/>
    </row>
    <row r="26" spans="2:9" x14ac:dyDescent="0.2">
      <c r="B26" s="2"/>
      <c r="C26" s="8"/>
      <c r="D26" s="361"/>
      <c r="E26" s="361"/>
      <c r="F26" s="356">
        <f t="shared" si="2"/>
        <v>21</v>
      </c>
      <c r="G26" s="357">
        <f t="shared" si="0"/>
        <v>3.7947756936773658E-13</v>
      </c>
      <c r="H26" s="357">
        <f t="shared" si="1"/>
        <v>0</v>
      </c>
      <c r="I26" s="2"/>
    </row>
    <row r="27" spans="2:9" x14ac:dyDescent="0.2">
      <c r="B27" s="2"/>
      <c r="C27" s="5" t="s">
        <v>43</v>
      </c>
      <c r="D27" s="363"/>
      <c r="E27" s="363"/>
      <c r="F27" s="356">
        <f t="shared" si="2"/>
        <v>22</v>
      </c>
      <c r="G27" s="357">
        <f t="shared" si="0"/>
        <v>3.902926800947171E-13</v>
      </c>
      <c r="H27" s="357">
        <f t="shared" si="1"/>
        <v>0</v>
      </c>
      <c r="I27" s="2"/>
    </row>
    <row r="28" spans="2:9" x14ac:dyDescent="0.2">
      <c r="B28" s="2"/>
      <c r="C28" s="8" t="s">
        <v>44</v>
      </c>
      <c r="D28" s="355">
        <f>-D10</f>
        <v>-1193166.1094532053</v>
      </c>
      <c r="E28" s="355">
        <f>-(E10+E12)</f>
        <v>-513000</v>
      </c>
      <c r="F28" s="356">
        <f t="shared" si="2"/>
        <v>23</v>
      </c>
      <c r="G28" s="357">
        <f t="shared" si="0"/>
        <v>4.0141602147741652E-13</v>
      </c>
      <c r="H28" s="357">
        <f t="shared" si="1"/>
        <v>0</v>
      </c>
      <c r="I28" s="2"/>
    </row>
    <row r="29" spans="2:9" x14ac:dyDescent="0.2">
      <c r="B29" s="2"/>
      <c r="C29" s="8" t="s">
        <v>45</v>
      </c>
      <c r="D29" s="355">
        <f>D14</f>
        <v>140719.73253753851</v>
      </c>
      <c r="E29" s="355">
        <f>E14</f>
        <v>246240</v>
      </c>
      <c r="F29" s="356">
        <f t="shared" si="2"/>
        <v>24</v>
      </c>
      <c r="G29" s="357">
        <f t="shared" si="0"/>
        <v>4.1285637808952292E-13</v>
      </c>
      <c r="H29" s="357">
        <f t="shared" si="1"/>
        <v>0</v>
      </c>
      <c r="I29" s="2"/>
    </row>
    <row r="30" spans="2:9" x14ac:dyDescent="0.2">
      <c r="B30" s="2"/>
      <c r="C30" s="8" t="s">
        <v>46</v>
      </c>
      <c r="D30" s="355">
        <v>0</v>
      </c>
      <c r="E30" s="355">
        <f>-E18</f>
        <v>0</v>
      </c>
      <c r="F30" s="356">
        <f t="shared" si="2"/>
        <v>25</v>
      </c>
      <c r="G30" s="357">
        <f t="shared" si="0"/>
        <v>4.2462278486507428E-13</v>
      </c>
      <c r="H30" s="357">
        <f t="shared" si="1"/>
        <v>0</v>
      </c>
      <c r="I30" s="2"/>
    </row>
    <row r="31" spans="2:9" x14ac:dyDescent="0.2">
      <c r="B31" s="2"/>
      <c r="C31" s="12" t="s">
        <v>294</v>
      </c>
      <c r="D31" s="355">
        <v>0</v>
      </c>
      <c r="E31" s="355">
        <f>E19</f>
        <v>0</v>
      </c>
      <c r="F31" s="356">
        <f t="shared" si="2"/>
        <v>26</v>
      </c>
      <c r="G31" s="357">
        <f t="shared" si="0"/>
        <v>4.3672453423372889E-13</v>
      </c>
      <c r="H31" s="357">
        <f t="shared" si="1"/>
        <v>0</v>
      </c>
      <c r="I31" s="2"/>
    </row>
    <row r="32" spans="2:9" x14ac:dyDescent="0.2">
      <c r="B32" s="2"/>
      <c r="C32" s="8" t="s">
        <v>47</v>
      </c>
      <c r="D32" s="355">
        <f>D22</f>
        <v>0</v>
      </c>
      <c r="E32" s="355">
        <f>-E22</f>
        <v>0</v>
      </c>
      <c r="F32" s="356">
        <f t="shared" si="2"/>
        <v>27</v>
      </c>
      <c r="G32" s="357">
        <f t="shared" si="0"/>
        <v>4.491711834593902E-13</v>
      </c>
      <c r="H32" s="357">
        <f t="shared" si="1"/>
        <v>0</v>
      </c>
      <c r="I32" s="2"/>
    </row>
    <row r="33" spans="2:32" x14ac:dyDescent="0.2">
      <c r="B33" s="2"/>
      <c r="C33" s="12" t="s">
        <v>295</v>
      </c>
      <c r="D33" s="355">
        <v>0</v>
      </c>
      <c r="E33" s="355">
        <f>-E8</f>
        <v>-900000</v>
      </c>
      <c r="F33" s="356">
        <f t="shared" si="2"/>
        <v>28</v>
      </c>
      <c r="G33" s="357">
        <f t="shared" si="0"/>
        <v>4.6197256218798273E-13</v>
      </c>
      <c r="H33" s="357">
        <f t="shared" si="1"/>
        <v>0</v>
      </c>
      <c r="I33" s="2"/>
    </row>
    <row r="34" spans="2:32" x14ac:dyDescent="0.2">
      <c r="B34" s="2"/>
      <c r="C34" s="8" t="s">
        <v>48</v>
      </c>
      <c r="D34" s="355">
        <f>SUM(D28:D33)</f>
        <v>-1052446.3769156667</v>
      </c>
      <c r="E34" s="355">
        <f>SUM(E28:E33)</f>
        <v>-1166760</v>
      </c>
      <c r="F34" s="356">
        <f t="shared" si="2"/>
        <v>29</v>
      </c>
      <c r="G34" s="357">
        <f t="shared" si="0"/>
        <v>4.7513878021034023E-13</v>
      </c>
      <c r="H34" s="357">
        <f t="shared" si="1"/>
        <v>0</v>
      </c>
      <c r="I34" s="2"/>
    </row>
    <row r="35" spans="2:32" x14ac:dyDescent="0.2">
      <c r="B35" s="2"/>
      <c r="C35" s="8" t="s">
        <v>49</v>
      </c>
      <c r="D35" s="364">
        <f>-(-D34+E34)</f>
        <v>114313.62308433326</v>
      </c>
      <c r="E35" s="364">
        <f>-D35</f>
        <v>-114313.62308433326</v>
      </c>
      <c r="F35" s="356">
        <f>C79</f>
        <v>30</v>
      </c>
      <c r="G35" s="357">
        <f t="shared" si="0"/>
        <v>4.8868023544633493E-13</v>
      </c>
      <c r="H35" s="357">
        <f t="shared" si="1"/>
        <v>0</v>
      </c>
      <c r="I35" s="2"/>
    </row>
    <row r="36" spans="2:32" x14ac:dyDescent="0.2">
      <c r="B36" s="2"/>
      <c r="C36" s="8" t="s">
        <v>50</v>
      </c>
      <c r="D36" s="359">
        <f>IRR(I49:I79,0.05)</f>
        <v>1.482000000000494E-2</v>
      </c>
      <c r="E36" s="359">
        <f>IRR(L49:L79,0.05)</f>
        <v>1.4820000000000055E-2</v>
      </c>
      <c r="F36" s="356"/>
      <c r="G36" s="356"/>
      <c r="H36" s="356"/>
      <c r="I36" s="2"/>
      <c r="J36" s="8"/>
      <c r="K36" s="8"/>
      <c r="L36" s="8"/>
      <c r="M36" s="8"/>
      <c r="N36" s="8"/>
      <c r="O36" s="8"/>
      <c r="P36" s="8"/>
      <c r="Q36" s="8"/>
      <c r="R36" s="8"/>
      <c r="S36" s="8"/>
      <c r="T36" s="8"/>
      <c r="U36" s="8"/>
      <c r="V36" s="8"/>
      <c r="W36" s="8"/>
      <c r="X36" s="8"/>
      <c r="Y36" s="8"/>
      <c r="Z36" s="8"/>
      <c r="AA36" s="8"/>
      <c r="AB36" s="8"/>
      <c r="AC36" s="8"/>
      <c r="AD36" s="8"/>
      <c r="AE36" s="8"/>
      <c r="AF36" s="8"/>
    </row>
    <row r="37" spans="2:32" x14ac:dyDescent="0.2">
      <c r="B37" s="2"/>
      <c r="C37" s="2"/>
      <c r="D37" s="2"/>
      <c r="E37" s="2"/>
      <c r="F37" s="2"/>
      <c r="G37" s="2"/>
      <c r="H37" s="2"/>
      <c r="I37" s="2"/>
      <c r="J37" s="8"/>
      <c r="K37" s="8"/>
      <c r="L37" s="8"/>
      <c r="M37" s="8"/>
      <c r="N37" s="8"/>
      <c r="O37" s="8"/>
      <c r="P37" s="8"/>
      <c r="Q37" s="8"/>
      <c r="R37" s="8"/>
      <c r="S37" s="8"/>
      <c r="T37" s="8"/>
      <c r="U37" s="8"/>
      <c r="V37" s="8"/>
      <c r="W37" s="8"/>
      <c r="X37" s="8"/>
      <c r="Y37" s="8"/>
      <c r="Z37" s="8"/>
      <c r="AA37" s="8"/>
      <c r="AB37" s="8"/>
      <c r="AC37" s="8"/>
      <c r="AD37" s="8"/>
      <c r="AE37" s="8"/>
      <c r="AF37" s="8"/>
    </row>
    <row r="38" spans="2:32" x14ac:dyDescent="0.2">
      <c r="B38" s="2"/>
      <c r="C38" s="2"/>
      <c r="D38" s="2"/>
      <c r="E38" s="2"/>
      <c r="F38" s="2"/>
      <c r="G38" s="2"/>
      <c r="H38" s="2"/>
      <c r="I38" s="2"/>
      <c r="J38" s="8"/>
      <c r="K38" s="8"/>
      <c r="L38" s="8"/>
      <c r="M38" s="8"/>
      <c r="N38" s="8"/>
      <c r="O38" s="8"/>
      <c r="P38" s="8"/>
      <c r="Q38" s="8"/>
      <c r="R38" s="8"/>
      <c r="S38" s="8"/>
      <c r="T38" s="8"/>
      <c r="U38" s="8"/>
      <c r="V38" s="8"/>
      <c r="W38" s="8"/>
      <c r="X38" s="8"/>
      <c r="Y38" s="8"/>
      <c r="Z38" s="8"/>
      <c r="AA38" s="8"/>
      <c r="AB38" s="8"/>
      <c r="AC38" s="8"/>
      <c r="AD38" s="8"/>
      <c r="AE38" s="8"/>
      <c r="AF38" s="8"/>
    </row>
    <row r="39" spans="2:32" x14ac:dyDescent="0.2">
      <c r="B39" s="2"/>
      <c r="C39" s="2"/>
      <c r="D39" s="2"/>
      <c r="E39" s="2"/>
      <c r="F39" s="2"/>
      <c r="G39" s="2"/>
      <c r="H39" s="2"/>
      <c r="I39" s="2"/>
      <c r="J39" s="8"/>
      <c r="K39" s="8"/>
      <c r="L39" s="8"/>
      <c r="M39" s="8"/>
      <c r="N39" s="8"/>
      <c r="O39" s="8"/>
      <c r="P39" s="8"/>
      <c r="Q39" s="8"/>
      <c r="R39" s="8"/>
      <c r="S39" s="8"/>
      <c r="T39" s="8"/>
      <c r="U39" s="8"/>
      <c r="V39" s="8"/>
      <c r="W39" s="8"/>
      <c r="X39" s="8"/>
      <c r="Y39" s="8"/>
      <c r="Z39" s="8"/>
      <c r="AA39" s="8"/>
      <c r="AB39" s="8"/>
      <c r="AC39" s="8"/>
      <c r="AD39" s="8"/>
      <c r="AE39" s="8"/>
      <c r="AF39" s="8"/>
    </row>
    <row r="40" spans="2:32" x14ac:dyDescent="0.2">
      <c r="B40" s="2"/>
      <c r="C40" s="2"/>
      <c r="D40" s="2"/>
      <c r="E40" s="2"/>
      <c r="F40" s="2"/>
      <c r="G40" s="2"/>
      <c r="H40" s="2"/>
      <c r="I40" s="2"/>
      <c r="J40" s="8"/>
      <c r="K40" s="8"/>
      <c r="L40" s="8"/>
      <c r="M40" s="8"/>
      <c r="N40" s="8"/>
      <c r="O40" s="8"/>
      <c r="P40" s="8"/>
      <c r="Q40" s="8"/>
      <c r="R40" s="8"/>
      <c r="S40" s="8"/>
      <c r="T40" s="8"/>
      <c r="U40" s="8"/>
      <c r="V40" s="8"/>
      <c r="W40" s="8"/>
      <c r="X40" s="8"/>
      <c r="Y40" s="8"/>
      <c r="Z40" s="8"/>
      <c r="AA40" s="8"/>
      <c r="AB40" s="8"/>
      <c r="AC40" s="8"/>
      <c r="AD40" s="8"/>
      <c r="AE40" s="8"/>
      <c r="AF40" s="8"/>
    </row>
    <row r="41" spans="2:32" x14ac:dyDescent="0.2">
      <c r="B41" s="2"/>
      <c r="C41" s="2"/>
      <c r="D41" s="2"/>
      <c r="E41" s="2"/>
      <c r="F41" s="2"/>
      <c r="G41" s="2"/>
      <c r="H41" s="2"/>
      <c r="I41" s="2"/>
      <c r="J41" s="8"/>
      <c r="K41" s="8"/>
      <c r="L41" s="8"/>
      <c r="M41" s="8"/>
      <c r="N41" s="8"/>
      <c r="O41" s="8"/>
      <c r="P41" s="8"/>
      <c r="Q41" s="8"/>
      <c r="R41" s="8"/>
      <c r="S41" s="8"/>
      <c r="T41" s="8"/>
      <c r="U41" s="8"/>
      <c r="V41" s="8"/>
      <c r="W41" s="8"/>
      <c r="X41" s="8"/>
      <c r="Y41" s="8"/>
      <c r="Z41" s="8"/>
      <c r="AA41" s="8"/>
      <c r="AB41" s="8"/>
      <c r="AC41" s="8"/>
      <c r="AD41" s="8"/>
      <c r="AE41" s="8"/>
      <c r="AF41" s="8"/>
    </row>
    <row r="42" spans="2:32" x14ac:dyDescent="0.2">
      <c r="B42" s="2"/>
      <c r="C42" s="2"/>
      <c r="D42" s="3"/>
      <c r="E42" s="2"/>
      <c r="F42" s="2"/>
      <c r="G42" s="2"/>
      <c r="H42" s="2"/>
      <c r="I42" s="2"/>
      <c r="J42" s="8"/>
      <c r="K42" s="8"/>
      <c r="L42" s="8"/>
      <c r="M42" s="8"/>
      <c r="N42" s="8"/>
      <c r="O42" s="8"/>
      <c r="P42" s="8"/>
      <c r="Q42" s="8"/>
      <c r="R42" s="8"/>
      <c r="S42" s="8"/>
      <c r="T42" s="8"/>
      <c r="U42" s="8"/>
      <c r="V42" s="8"/>
      <c r="W42" s="8"/>
      <c r="X42" s="8"/>
      <c r="Y42" s="8"/>
      <c r="Z42" s="8"/>
      <c r="AA42" s="8"/>
      <c r="AB42" s="8"/>
      <c r="AC42" s="8"/>
      <c r="AD42" s="8"/>
      <c r="AE42" s="8"/>
      <c r="AF42" s="8"/>
    </row>
    <row r="43" spans="2:32" x14ac:dyDescent="0.2">
      <c r="B43" s="2"/>
      <c r="C43" s="2"/>
      <c r="D43" s="3"/>
      <c r="E43" s="2"/>
      <c r="F43" s="2"/>
      <c r="G43" s="2"/>
      <c r="H43" s="2"/>
      <c r="I43" s="2"/>
      <c r="J43" s="8"/>
      <c r="K43" s="8"/>
      <c r="L43" s="8"/>
      <c r="M43" s="8"/>
      <c r="N43" s="8"/>
      <c r="O43" s="8"/>
      <c r="P43" s="8"/>
      <c r="Q43" s="8"/>
      <c r="R43" s="8"/>
      <c r="S43" s="8"/>
      <c r="T43" s="8"/>
      <c r="U43" s="8"/>
      <c r="V43" s="8"/>
      <c r="W43" s="8"/>
      <c r="X43" s="8"/>
      <c r="Y43" s="8"/>
      <c r="Z43" s="8"/>
      <c r="AA43" s="8"/>
      <c r="AB43" s="8"/>
      <c r="AC43" s="8"/>
      <c r="AD43" s="8"/>
      <c r="AE43" s="8"/>
      <c r="AF43" s="8"/>
    </row>
    <row r="44" spans="2:32" x14ac:dyDescent="0.2">
      <c r="B44" s="2"/>
      <c r="C44" s="2"/>
      <c r="D44" s="3"/>
      <c r="E44" s="2"/>
      <c r="F44" s="2"/>
      <c r="G44" s="2"/>
      <c r="H44" s="2"/>
      <c r="I44" s="2"/>
      <c r="J44" s="8"/>
      <c r="K44" s="8"/>
      <c r="L44" s="8"/>
      <c r="M44" s="8"/>
      <c r="N44" s="8"/>
      <c r="O44" s="8"/>
      <c r="P44" s="8"/>
      <c r="Q44" s="8"/>
      <c r="R44" s="8"/>
      <c r="S44" s="8"/>
      <c r="T44" s="8"/>
      <c r="U44" s="8"/>
      <c r="V44" s="8"/>
      <c r="W44" s="8"/>
      <c r="X44" s="8"/>
      <c r="Y44" s="8"/>
      <c r="Z44" s="8"/>
      <c r="AA44" s="8"/>
      <c r="AB44" s="8"/>
      <c r="AC44" s="8"/>
      <c r="AD44" s="8"/>
      <c r="AE44" s="8"/>
      <c r="AF44" s="8"/>
    </row>
    <row r="45" spans="2:32" x14ac:dyDescent="0.2">
      <c r="B45" s="2"/>
      <c r="C45" s="2"/>
      <c r="D45" s="3"/>
      <c r="E45" s="2"/>
      <c r="F45" s="2"/>
      <c r="G45" s="2"/>
      <c r="H45" s="2"/>
      <c r="I45" s="2"/>
      <c r="J45" s="8"/>
      <c r="K45" s="8"/>
      <c r="L45" s="8"/>
      <c r="M45" s="8"/>
      <c r="N45" s="8"/>
      <c r="O45" s="8"/>
      <c r="P45" s="8"/>
      <c r="Q45" s="8"/>
      <c r="R45" s="8"/>
      <c r="S45" s="8"/>
      <c r="T45" s="8"/>
      <c r="U45" s="8"/>
      <c r="V45" s="8"/>
      <c r="W45" s="8"/>
      <c r="X45" s="8"/>
      <c r="Y45" s="8"/>
      <c r="Z45" s="8"/>
      <c r="AA45" s="8"/>
      <c r="AB45" s="8"/>
      <c r="AC45" s="8"/>
      <c r="AD45" s="8"/>
      <c r="AE45" s="8"/>
      <c r="AF45" s="8"/>
    </row>
    <row r="46" spans="2:32" x14ac:dyDescent="0.2">
      <c r="B46" s="2"/>
      <c r="C46" s="2"/>
      <c r="D46" s="3"/>
      <c r="E46" s="2"/>
      <c r="F46" s="2"/>
      <c r="G46" s="2"/>
      <c r="H46" s="2"/>
      <c r="I46" s="2"/>
      <c r="J46" s="8"/>
      <c r="K46" s="8"/>
      <c r="L46" s="8"/>
      <c r="M46" s="8"/>
      <c r="N46" s="8"/>
      <c r="O46" s="8"/>
      <c r="P46" s="8"/>
      <c r="Q46" s="8"/>
      <c r="R46" s="8"/>
      <c r="S46" s="8"/>
      <c r="T46" s="8"/>
      <c r="U46" s="8"/>
      <c r="V46" s="8"/>
      <c r="W46" s="8"/>
      <c r="X46" s="8"/>
      <c r="Y46" s="8"/>
      <c r="Z46" s="8"/>
      <c r="AA46" s="8"/>
      <c r="AB46" s="8"/>
      <c r="AC46" s="8"/>
      <c r="AD46" s="8"/>
      <c r="AE46" s="8"/>
      <c r="AF46" s="8"/>
    </row>
    <row r="47" spans="2:32" hidden="1" x14ac:dyDescent="0.2">
      <c r="B47" s="2"/>
      <c r="C47" s="2"/>
      <c r="D47" s="3"/>
      <c r="E47" s="2"/>
      <c r="F47" s="2"/>
      <c r="G47" s="2"/>
      <c r="H47" s="2"/>
      <c r="I47" s="2"/>
      <c r="J47" s="8"/>
      <c r="K47" s="8"/>
      <c r="L47" s="8"/>
      <c r="M47" s="8"/>
      <c r="N47" s="8"/>
      <c r="O47" s="8"/>
      <c r="P47" s="8"/>
      <c r="Q47" s="8"/>
      <c r="R47" s="8"/>
      <c r="S47" s="8"/>
      <c r="T47" s="8"/>
      <c r="U47" s="8"/>
      <c r="V47" s="8"/>
      <c r="W47" s="8"/>
      <c r="X47" s="8"/>
      <c r="Y47" s="8"/>
      <c r="Z47" s="8"/>
      <c r="AA47" s="8"/>
      <c r="AB47" s="8"/>
      <c r="AC47" s="8"/>
      <c r="AD47" s="8"/>
      <c r="AE47" s="8"/>
      <c r="AF47" s="8"/>
    </row>
    <row r="48" spans="2:32" hidden="1" x14ac:dyDescent="0.2">
      <c r="B48" s="2"/>
      <c r="C48" s="2"/>
      <c r="D48" s="3" t="s">
        <v>55</v>
      </c>
      <c r="E48" s="3" t="s">
        <v>56</v>
      </c>
      <c r="F48" s="3" t="s">
        <v>51</v>
      </c>
      <c r="G48" s="3" t="s">
        <v>52</v>
      </c>
      <c r="H48" s="3" t="s">
        <v>53</v>
      </c>
      <c r="I48" s="3" t="s">
        <v>54</v>
      </c>
      <c r="J48" s="12" t="s">
        <v>57</v>
      </c>
      <c r="K48" s="12" t="s">
        <v>58</v>
      </c>
      <c r="L48" s="12" t="s">
        <v>59</v>
      </c>
      <c r="M48" s="8"/>
      <c r="N48" s="8"/>
      <c r="O48" s="8"/>
      <c r="P48" s="8"/>
      <c r="Q48" s="8"/>
      <c r="R48" s="8"/>
      <c r="S48" s="8"/>
      <c r="T48" s="8"/>
      <c r="U48" s="8"/>
      <c r="V48" s="8"/>
      <c r="W48" s="8"/>
      <c r="X48" s="8"/>
      <c r="Y48" s="8"/>
      <c r="Z48" s="8"/>
      <c r="AA48" s="8"/>
      <c r="AB48" s="8"/>
      <c r="AC48" s="8"/>
      <c r="AD48" s="8"/>
      <c r="AE48" s="8"/>
      <c r="AF48" s="8"/>
    </row>
    <row r="49" spans="2:32" hidden="1" x14ac:dyDescent="0.2">
      <c r="B49" s="2"/>
      <c r="C49" s="8">
        <v>0</v>
      </c>
      <c r="D49" s="8">
        <v>0</v>
      </c>
      <c r="E49" s="8">
        <v>0</v>
      </c>
      <c r="F49" s="2">
        <v>0</v>
      </c>
      <c r="G49" s="2">
        <v>0</v>
      </c>
      <c r="H49" s="11">
        <f>D5</f>
        <v>900000</v>
      </c>
      <c r="I49" s="11">
        <f>-H49</f>
        <v>-900000</v>
      </c>
      <c r="J49" s="10">
        <f>-I49</f>
        <v>900000</v>
      </c>
      <c r="K49" s="16"/>
      <c r="L49" s="10">
        <f>J49</f>
        <v>900000</v>
      </c>
      <c r="M49" s="8"/>
      <c r="N49" s="8"/>
      <c r="O49" s="8"/>
      <c r="P49" s="8"/>
      <c r="Q49" s="8"/>
      <c r="R49" s="8"/>
      <c r="S49" s="8"/>
      <c r="T49" s="8"/>
      <c r="U49" s="8"/>
      <c r="V49" s="8"/>
      <c r="W49" s="8"/>
      <c r="X49" s="8"/>
      <c r="Y49" s="8"/>
      <c r="Z49" s="8"/>
      <c r="AA49" s="8"/>
      <c r="AB49" s="8"/>
      <c r="AC49" s="8"/>
      <c r="AD49" s="8"/>
      <c r="AE49" s="8"/>
      <c r="AF49" s="8"/>
    </row>
    <row r="50" spans="2:32" hidden="1" x14ac:dyDescent="0.2">
      <c r="B50" s="8"/>
      <c r="C50" s="8">
        <v>1</v>
      </c>
      <c r="D50" s="10">
        <f t="shared" ref="D50:D79" si="3">IF(C50&lt;=$D$6,$D$9,0)</f>
        <v>59658.305472660264</v>
      </c>
      <c r="E50" s="10">
        <f>H49*D7</f>
        <v>25650</v>
      </c>
      <c r="F50" s="16">
        <f>E50*$D$13</f>
        <v>12312</v>
      </c>
      <c r="G50" s="16">
        <f t="shared" ref="G50:G79" si="4">D50-F50</f>
        <v>47346.305472660264</v>
      </c>
      <c r="H50" s="16">
        <f t="shared" ref="H50:H79" si="5">H49-D50+E50</f>
        <v>865991.69452733977</v>
      </c>
      <c r="I50" s="10">
        <f t="shared" ref="I50:I79" si="6">D50-F50</f>
        <v>47346.305472660264</v>
      </c>
      <c r="J50" s="16">
        <f t="shared" ref="J50:J60" si="7">IF(C50&gt;$E$6,0,$E$9*(1-$E$13)+$E$16)</f>
        <v>13338</v>
      </c>
      <c r="K50" s="16">
        <f>IF(C50=$E$6,-$E$23,0)</f>
        <v>0</v>
      </c>
      <c r="L50" s="17">
        <f>-K50-J50</f>
        <v>-13338</v>
      </c>
      <c r="M50" s="8"/>
      <c r="N50" s="8"/>
      <c r="O50" s="8"/>
      <c r="P50" s="8"/>
      <c r="Q50" s="8"/>
      <c r="R50" s="8"/>
      <c r="S50" s="8"/>
      <c r="T50" s="8"/>
      <c r="U50" s="8"/>
      <c r="V50" s="8"/>
      <c r="W50" s="8"/>
      <c r="X50" s="8"/>
      <c r="Y50" s="8"/>
      <c r="Z50" s="8"/>
      <c r="AA50" s="8"/>
      <c r="AB50" s="8"/>
      <c r="AC50" s="8"/>
      <c r="AD50" s="8"/>
      <c r="AE50" s="8"/>
      <c r="AF50" s="8"/>
    </row>
    <row r="51" spans="2:32" hidden="1" x14ac:dyDescent="0.2">
      <c r="B51" s="8"/>
      <c r="C51" s="8">
        <v>2</v>
      </c>
      <c r="D51" s="10">
        <f t="shared" si="3"/>
        <v>59658.305472660264</v>
      </c>
      <c r="E51" s="10">
        <f>H50*$D$7</f>
        <v>24680.763294029184</v>
      </c>
      <c r="F51" s="16">
        <f>E51*$D$13</f>
        <v>11846.766381134008</v>
      </c>
      <c r="G51" s="16">
        <f t="shared" si="4"/>
        <v>47811.539091526254</v>
      </c>
      <c r="H51" s="16">
        <f t="shared" si="5"/>
        <v>831014.15234870871</v>
      </c>
      <c r="I51" s="10">
        <f t="shared" si="6"/>
        <v>47811.539091526254</v>
      </c>
      <c r="J51" s="16">
        <f t="shared" si="7"/>
        <v>13338</v>
      </c>
      <c r="K51" s="16">
        <f t="shared" ref="K51:K79" si="8">IF(C51=$E$6,-$E$23,0)</f>
        <v>0</v>
      </c>
      <c r="L51" s="17">
        <f t="shared" ref="L51:L79" si="9">-K51-J51</f>
        <v>-13338</v>
      </c>
      <c r="M51" s="8"/>
      <c r="N51" s="8"/>
      <c r="O51" s="8"/>
      <c r="P51" s="8"/>
      <c r="Q51" s="8"/>
      <c r="R51" s="8"/>
      <c r="S51" s="8"/>
      <c r="T51" s="8"/>
      <c r="U51" s="8"/>
      <c r="V51" s="8"/>
      <c r="W51" s="8"/>
      <c r="X51" s="8"/>
      <c r="Y51" s="8"/>
      <c r="Z51" s="8"/>
      <c r="AA51" s="8"/>
      <c r="AB51" s="8"/>
      <c r="AC51" s="8"/>
      <c r="AD51" s="8"/>
      <c r="AE51" s="8"/>
      <c r="AF51" s="8"/>
    </row>
    <row r="52" spans="2:32" hidden="1" x14ac:dyDescent="0.2">
      <c r="B52" s="8"/>
      <c r="C52" s="8">
        <v>3</v>
      </c>
      <c r="D52" s="10">
        <f t="shared" si="3"/>
        <v>59658.305472660264</v>
      </c>
      <c r="E52" s="10">
        <f t="shared" ref="E52:E79" si="10">H51*$D$7</f>
        <v>23683.903341938199</v>
      </c>
      <c r="F52" s="16">
        <f t="shared" ref="F52:F79" si="11">E52*$D$13</f>
        <v>11368.273604130336</v>
      </c>
      <c r="G52" s="16">
        <f t="shared" si="4"/>
        <v>48290.031868529928</v>
      </c>
      <c r="H52" s="16">
        <f t="shared" si="5"/>
        <v>795039.75021798664</v>
      </c>
      <c r="I52" s="10">
        <f t="shared" si="6"/>
        <v>48290.031868529928</v>
      </c>
      <c r="J52" s="16">
        <f t="shared" si="7"/>
        <v>13338</v>
      </c>
      <c r="K52" s="16">
        <f t="shared" si="8"/>
        <v>0</v>
      </c>
      <c r="L52" s="17">
        <f t="shared" si="9"/>
        <v>-13338</v>
      </c>
      <c r="M52" s="8"/>
      <c r="N52" s="8"/>
      <c r="O52" s="8"/>
      <c r="P52" s="8"/>
      <c r="Q52" s="8"/>
      <c r="R52" s="8"/>
      <c r="S52" s="8"/>
      <c r="T52" s="8"/>
      <c r="U52" s="8"/>
      <c r="V52" s="8"/>
      <c r="W52" s="8"/>
      <c r="X52" s="8"/>
      <c r="Y52" s="8"/>
      <c r="Z52" s="8"/>
      <c r="AA52" s="8"/>
      <c r="AB52" s="8"/>
      <c r="AC52" s="8"/>
      <c r="AD52" s="8"/>
      <c r="AE52" s="8"/>
      <c r="AF52" s="8"/>
    </row>
    <row r="53" spans="2:32" hidden="1" x14ac:dyDescent="0.2">
      <c r="B53" s="8"/>
      <c r="C53" s="8">
        <v>4</v>
      </c>
      <c r="D53" s="10">
        <f t="shared" si="3"/>
        <v>59658.305472660264</v>
      </c>
      <c r="E53" s="10">
        <f t="shared" si="10"/>
        <v>22658.632881212619</v>
      </c>
      <c r="F53" s="16">
        <f t="shared" si="11"/>
        <v>10876.143782982057</v>
      </c>
      <c r="G53" s="16">
        <f t="shared" si="4"/>
        <v>48782.161689678207</v>
      </c>
      <c r="H53" s="16">
        <f t="shared" si="5"/>
        <v>758040.07762653905</v>
      </c>
      <c r="I53" s="10">
        <f t="shared" si="6"/>
        <v>48782.161689678207</v>
      </c>
      <c r="J53" s="16">
        <f t="shared" si="7"/>
        <v>13338</v>
      </c>
      <c r="K53" s="16">
        <f t="shared" si="8"/>
        <v>0</v>
      </c>
      <c r="L53" s="17">
        <f t="shared" si="9"/>
        <v>-13338</v>
      </c>
      <c r="M53" s="8"/>
      <c r="N53" s="8"/>
      <c r="O53" s="8"/>
      <c r="P53" s="8"/>
      <c r="Q53" s="8"/>
      <c r="R53" s="8"/>
      <c r="S53" s="8"/>
      <c r="T53" s="8"/>
      <c r="U53" s="8"/>
      <c r="V53" s="8"/>
      <c r="W53" s="8"/>
      <c r="X53" s="8"/>
      <c r="Y53" s="8"/>
      <c r="Z53" s="8"/>
      <c r="AA53" s="8"/>
      <c r="AB53" s="8"/>
      <c r="AC53" s="8"/>
      <c r="AD53" s="8"/>
      <c r="AE53" s="8"/>
      <c r="AF53" s="8"/>
    </row>
    <row r="54" spans="2:32" hidden="1" x14ac:dyDescent="0.2">
      <c r="B54" s="8"/>
      <c r="C54" s="8">
        <v>5</v>
      </c>
      <c r="D54" s="10">
        <f t="shared" si="3"/>
        <v>59658.305472660264</v>
      </c>
      <c r="E54" s="10">
        <f t="shared" si="10"/>
        <v>21604.142212356364</v>
      </c>
      <c r="F54" s="16">
        <f t="shared" si="11"/>
        <v>10369.988261931054</v>
      </c>
      <c r="G54" s="16">
        <f t="shared" si="4"/>
        <v>49288.317210729212</v>
      </c>
      <c r="H54" s="16">
        <f t="shared" si="5"/>
        <v>719985.91436623514</v>
      </c>
      <c r="I54" s="10">
        <f t="shared" si="6"/>
        <v>49288.317210729212</v>
      </c>
      <c r="J54" s="16">
        <f t="shared" si="7"/>
        <v>13338</v>
      </c>
      <c r="K54" s="16">
        <f t="shared" si="8"/>
        <v>0</v>
      </c>
      <c r="L54" s="17">
        <f t="shared" si="9"/>
        <v>-13338</v>
      </c>
      <c r="M54" s="8"/>
      <c r="N54" s="8"/>
      <c r="O54" s="8"/>
      <c r="P54" s="8"/>
      <c r="Q54" s="8"/>
      <c r="R54" s="8"/>
      <c r="S54" s="8"/>
      <c r="T54" s="8"/>
      <c r="U54" s="8"/>
      <c r="V54" s="8"/>
      <c r="W54" s="8"/>
      <c r="X54" s="8"/>
      <c r="Y54" s="8"/>
      <c r="Z54" s="8"/>
      <c r="AA54" s="8"/>
      <c r="AB54" s="8"/>
      <c r="AC54" s="8"/>
      <c r="AD54" s="8"/>
      <c r="AE54" s="8"/>
      <c r="AF54" s="8"/>
    </row>
    <row r="55" spans="2:32" hidden="1" x14ac:dyDescent="0.2">
      <c r="B55" s="8"/>
      <c r="C55" s="8">
        <v>6</v>
      </c>
      <c r="D55" s="10">
        <f t="shared" si="3"/>
        <v>59658.305472660264</v>
      </c>
      <c r="E55" s="10">
        <f t="shared" si="10"/>
        <v>20519.598559437702</v>
      </c>
      <c r="F55" s="16">
        <f t="shared" si="11"/>
        <v>9849.407308530097</v>
      </c>
      <c r="G55" s="16">
        <f t="shared" si="4"/>
        <v>49808.898164130165</v>
      </c>
      <c r="H55" s="16">
        <f t="shared" si="5"/>
        <v>680847.20745301258</v>
      </c>
      <c r="I55" s="10">
        <f t="shared" si="6"/>
        <v>49808.898164130165</v>
      </c>
      <c r="J55" s="16">
        <f t="shared" si="7"/>
        <v>13338</v>
      </c>
      <c r="K55" s="16">
        <f t="shared" si="8"/>
        <v>0</v>
      </c>
      <c r="L55" s="17">
        <f t="shared" si="9"/>
        <v>-13338</v>
      </c>
      <c r="M55" s="8"/>
      <c r="N55" s="8"/>
      <c r="O55" s="8"/>
      <c r="P55" s="8"/>
      <c r="Q55" s="8"/>
      <c r="R55" s="8"/>
      <c r="S55" s="8"/>
      <c r="T55" s="8"/>
      <c r="U55" s="8"/>
      <c r="V55" s="8"/>
      <c r="W55" s="8"/>
      <c r="X55" s="8"/>
      <c r="Y55" s="8"/>
      <c r="Z55" s="8"/>
      <c r="AA55" s="8"/>
      <c r="AB55" s="8"/>
      <c r="AC55" s="8"/>
      <c r="AD55" s="8"/>
      <c r="AE55" s="8"/>
      <c r="AF55" s="8"/>
    </row>
    <row r="56" spans="2:32" hidden="1" x14ac:dyDescent="0.2">
      <c r="B56" s="8"/>
      <c r="C56" s="8">
        <v>7</v>
      </c>
      <c r="D56" s="10">
        <f t="shared" si="3"/>
        <v>59658.305472660264</v>
      </c>
      <c r="E56" s="10">
        <f t="shared" si="10"/>
        <v>19404.14541241086</v>
      </c>
      <c r="F56" s="16">
        <f t="shared" si="11"/>
        <v>9313.9897979572124</v>
      </c>
      <c r="G56" s="16">
        <f t="shared" si="4"/>
        <v>50344.315674703052</v>
      </c>
      <c r="H56" s="16">
        <f t="shared" si="5"/>
        <v>640593.0473927632</v>
      </c>
      <c r="I56" s="10">
        <f t="shared" si="6"/>
        <v>50344.315674703052</v>
      </c>
      <c r="J56" s="16">
        <f t="shared" si="7"/>
        <v>13338</v>
      </c>
      <c r="K56" s="16">
        <f t="shared" si="8"/>
        <v>0</v>
      </c>
      <c r="L56" s="17">
        <f t="shared" si="9"/>
        <v>-13338</v>
      </c>
      <c r="M56" s="8"/>
      <c r="N56" s="8"/>
      <c r="O56" s="8"/>
      <c r="P56" s="8"/>
      <c r="Q56" s="8"/>
      <c r="R56" s="8"/>
      <c r="S56" s="8"/>
      <c r="T56" s="8"/>
      <c r="U56" s="8"/>
      <c r="V56" s="8"/>
      <c r="W56" s="8"/>
      <c r="X56" s="8"/>
      <c r="Y56" s="8"/>
      <c r="Z56" s="8"/>
      <c r="AA56" s="8"/>
      <c r="AB56" s="8"/>
      <c r="AC56" s="8"/>
      <c r="AD56" s="8"/>
      <c r="AE56" s="8"/>
      <c r="AF56" s="8"/>
    </row>
    <row r="57" spans="2:32" hidden="1" x14ac:dyDescent="0.2">
      <c r="B57" s="8"/>
      <c r="C57" s="8">
        <v>8</v>
      </c>
      <c r="D57" s="10">
        <f t="shared" si="3"/>
        <v>59658.305472660264</v>
      </c>
      <c r="E57" s="10">
        <f t="shared" si="10"/>
        <v>18256.90185069375</v>
      </c>
      <c r="F57" s="16">
        <f t="shared" si="11"/>
        <v>8763.3128883329991</v>
      </c>
      <c r="G57" s="16">
        <f t="shared" si="4"/>
        <v>50894.992584327265</v>
      </c>
      <c r="H57" s="16">
        <f t="shared" si="5"/>
        <v>599191.64377079671</v>
      </c>
      <c r="I57" s="10">
        <f t="shared" si="6"/>
        <v>50894.992584327265</v>
      </c>
      <c r="J57" s="16">
        <f t="shared" si="7"/>
        <v>13338</v>
      </c>
      <c r="K57" s="16">
        <f t="shared" si="8"/>
        <v>0</v>
      </c>
      <c r="L57" s="17">
        <f t="shared" si="9"/>
        <v>-13338</v>
      </c>
      <c r="M57" s="8"/>
      <c r="N57" s="8"/>
      <c r="O57" s="8"/>
      <c r="P57" s="8"/>
      <c r="Q57" s="8"/>
      <c r="R57" s="8"/>
      <c r="S57" s="8"/>
      <c r="T57" s="8"/>
      <c r="U57" s="8"/>
      <c r="V57" s="8"/>
      <c r="W57" s="8"/>
      <c r="X57" s="8"/>
      <c r="Y57" s="8"/>
      <c r="Z57" s="8"/>
      <c r="AA57" s="8"/>
      <c r="AB57" s="8"/>
      <c r="AC57" s="8"/>
      <c r="AD57" s="8"/>
      <c r="AE57" s="8"/>
      <c r="AF57" s="8"/>
    </row>
    <row r="58" spans="2:32" hidden="1" x14ac:dyDescent="0.2">
      <c r="B58" s="8"/>
      <c r="C58" s="8">
        <v>9</v>
      </c>
      <c r="D58" s="10">
        <f t="shared" si="3"/>
        <v>59658.305472660264</v>
      </c>
      <c r="E58" s="10">
        <f t="shared" si="10"/>
        <v>17076.961847467708</v>
      </c>
      <c r="F58" s="16">
        <f t="shared" si="11"/>
        <v>8196.9416867844993</v>
      </c>
      <c r="G58" s="16">
        <f t="shared" si="4"/>
        <v>51461.363785875765</v>
      </c>
      <c r="H58" s="16">
        <f t="shared" si="5"/>
        <v>556610.30014560418</v>
      </c>
      <c r="I58" s="10">
        <f t="shared" si="6"/>
        <v>51461.363785875765</v>
      </c>
      <c r="J58" s="16">
        <f t="shared" si="7"/>
        <v>13338</v>
      </c>
      <c r="K58" s="16">
        <f t="shared" si="8"/>
        <v>0</v>
      </c>
      <c r="L58" s="17">
        <f t="shared" si="9"/>
        <v>-13338</v>
      </c>
      <c r="M58" s="8"/>
      <c r="N58" s="8"/>
      <c r="O58" s="8"/>
      <c r="P58" s="8"/>
      <c r="Q58" s="8"/>
      <c r="R58" s="8"/>
      <c r="S58" s="8"/>
      <c r="T58" s="8"/>
      <c r="U58" s="8"/>
      <c r="V58" s="8"/>
      <c r="W58" s="8"/>
      <c r="X58" s="8"/>
      <c r="Y58" s="8"/>
      <c r="Z58" s="8"/>
      <c r="AA58" s="8"/>
      <c r="AB58" s="8"/>
      <c r="AC58" s="8"/>
      <c r="AD58" s="8"/>
      <c r="AE58" s="8"/>
      <c r="AF58" s="8"/>
    </row>
    <row r="59" spans="2:32" hidden="1" x14ac:dyDescent="0.2">
      <c r="B59" s="8"/>
      <c r="C59" s="8">
        <v>10</v>
      </c>
      <c r="D59" s="10">
        <f t="shared" si="3"/>
        <v>59658.305472660264</v>
      </c>
      <c r="E59" s="10">
        <f t="shared" si="10"/>
        <v>15863.393554149719</v>
      </c>
      <c r="F59" s="16">
        <f t="shared" si="11"/>
        <v>7614.4289059918647</v>
      </c>
      <c r="G59" s="16">
        <f t="shared" si="4"/>
        <v>52043.876566668398</v>
      </c>
      <c r="H59" s="16">
        <f t="shared" si="5"/>
        <v>512815.38822709362</v>
      </c>
      <c r="I59" s="10">
        <f t="shared" si="6"/>
        <v>52043.876566668398</v>
      </c>
      <c r="J59" s="16">
        <f t="shared" si="7"/>
        <v>13338</v>
      </c>
      <c r="K59" s="16">
        <f t="shared" si="8"/>
        <v>0</v>
      </c>
      <c r="L59" s="17">
        <f t="shared" si="9"/>
        <v>-13338</v>
      </c>
      <c r="M59" s="8"/>
      <c r="N59" s="8"/>
      <c r="O59" s="8"/>
      <c r="P59" s="8"/>
      <c r="Q59" s="8"/>
      <c r="R59" s="8"/>
      <c r="S59" s="8"/>
      <c r="T59" s="8"/>
      <c r="U59" s="8"/>
      <c r="V59" s="8"/>
      <c r="W59" s="8"/>
      <c r="X59" s="8"/>
      <c r="Y59" s="8"/>
      <c r="Z59" s="8"/>
      <c r="AA59" s="8"/>
      <c r="AB59" s="8"/>
      <c r="AC59" s="8"/>
      <c r="AD59" s="8"/>
      <c r="AE59" s="8"/>
      <c r="AF59" s="8"/>
    </row>
    <row r="60" spans="2:32" hidden="1" x14ac:dyDescent="0.2">
      <c r="B60" s="8"/>
      <c r="C60" s="8">
        <v>11</v>
      </c>
      <c r="D60" s="10">
        <f t="shared" si="3"/>
        <v>59658.305472660264</v>
      </c>
      <c r="E60" s="10">
        <f t="shared" si="10"/>
        <v>14615.238564472169</v>
      </c>
      <c r="F60" s="16">
        <f t="shared" si="11"/>
        <v>7015.3145109466404</v>
      </c>
      <c r="G60" s="16">
        <f t="shared" si="4"/>
        <v>52642.990961713622</v>
      </c>
      <c r="H60" s="16">
        <f t="shared" si="5"/>
        <v>467772.32131890551</v>
      </c>
      <c r="I60" s="10">
        <f t="shared" si="6"/>
        <v>52642.990961713622</v>
      </c>
      <c r="J60" s="16">
        <f t="shared" si="7"/>
        <v>13338</v>
      </c>
      <c r="K60" s="16">
        <f t="shared" si="8"/>
        <v>0</v>
      </c>
      <c r="L60" s="17">
        <f t="shared" si="9"/>
        <v>-13338</v>
      </c>
      <c r="M60" s="8"/>
      <c r="N60" s="8"/>
      <c r="O60" s="8"/>
      <c r="P60" s="8"/>
      <c r="Q60" s="8"/>
      <c r="R60" s="8"/>
      <c r="S60" s="8"/>
      <c r="T60" s="8"/>
      <c r="U60" s="8"/>
      <c r="V60" s="8"/>
      <c r="W60" s="8"/>
      <c r="X60" s="8"/>
      <c r="Y60" s="8"/>
      <c r="Z60" s="8"/>
      <c r="AA60" s="8"/>
      <c r="AB60" s="8"/>
      <c r="AC60" s="8"/>
      <c r="AD60" s="8"/>
      <c r="AE60" s="8"/>
      <c r="AF60" s="8"/>
    </row>
    <row r="61" spans="2:32" hidden="1" x14ac:dyDescent="0.2">
      <c r="B61" s="8"/>
      <c r="C61" s="8">
        <v>12</v>
      </c>
      <c r="D61" s="10">
        <f t="shared" si="3"/>
        <v>59658.305472660264</v>
      </c>
      <c r="E61" s="10">
        <f t="shared" si="10"/>
        <v>13331.511157588808</v>
      </c>
      <c r="F61" s="16">
        <f t="shared" si="11"/>
        <v>6399.1253556426273</v>
      </c>
      <c r="G61" s="16">
        <f t="shared" si="4"/>
        <v>53259.180117017633</v>
      </c>
      <c r="H61" s="16">
        <f t="shared" si="5"/>
        <v>421445.52700383402</v>
      </c>
      <c r="I61" s="10">
        <f t="shared" si="6"/>
        <v>53259.180117017633</v>
      </c>
      <c r="J61" s="16">
        <f>IF(C61&gt;$E$6,0,$E$9*(1-$E$13)+$E$16)</f>
        <v>13338</v>
      </c>
      <c r="K61" s="16">
        <f t="shared" si="8"/>
        <v>0</v>
      </c>
      <c r="L61" s="17">
        <f t="shared" si="9"/>
        <v>-13338</v>
      </c>
      <c r="M61" s="8"/>
      <c r="N61" s="8"/>
      <c r="O61" s="8"/>
      <c r="P61" s="8"/>
      <c r="Q61" s="8"/>
      <c r="R61" s="8"/>
      <c r="S61" s="8"/>
      <c r="T61" s="8"/>
      <c r="U61" s="8"/>
      <c r="V61" s="8"/>
      <c r="W61" s="8"/>
      <c r="X61" s="8"/>
      <c r="Y61" s="8"/>
      <c r="Z61" s="8"/>
      <c r="AA61" s="8"/>
      <c r="AB61" s="8"/>
      <c r="AC61" s="8"/>
      <c r="AD61" s="8"/>
      <c r="AE61" s="8"/>
      <c r="AF61" s="8"/>
    </row>
    <row r="62" spans="2:32" hidden="1" x14ac:dyDescent="0.2">
      <c r="B62" s="8"/>
      <c r="C62" s="8">
        <v>13</v>
      </c>
      <c r="D62" s="10">
        <f t="shared" si="3"/>
        <v>59658.305472660264</v>
      </c>
      <c r="E62" s="10">
        <f t="shared" si="10"/>
        <v>12011.19751960927</v>
      </c>
      <c r="F62" s="16">
        <f t="shared" si="11"/>
        <v>5765.3748094124494</v>
      </c>
      <c r="G62" s="16">
        <f t="shared" si="4"/>
        <v>53892.930663247811</v>
      </c>
      <c r="H62" s="16">
        <f t="shared" si="5"/>
        <v>373798.41905078304</v>
      </c>
      <c r="I62" s="10">
        <f t="shared" si="6"/>
        <v>53892.930663247811</v>
      </c>
      <c r="J62" s="16">
        <f t="shared" ref="J62:J79" si="12">IF(C62&gt;$E$6,0,$E$9*(1-$E$13)+$E$16)</f>
        <v>13338</v>
      </c>
      <c r="K62" s="16">
        <f t="shared" si="8"/>
        <v>0</v>
      </c>
      <c r="L62" s="17">
        <f t="shared" si="9"/>
        <v>-13338</v>
      </c>
      <c r="M62" s="8"/>
      <c r="N62" s="8"/>
      <c r="O62" s="8"/>
      <c r="P62" s="8"/>
      <c r="Q62" s="8"/>
      <c r="R62" s="8"/>
      <c r="S62" s="8"/>
      <c r="T62" s="8"/>
      <c r="U62" s="8"/>
      <c r="V62" s="8"/>
      <c r="W62" s="8"/>
      <c r="X62" s="8"/>
      <c r="Y62" s="8"/>
      <c r="Z62" s="8"/>
      <c r="AA62" s="8"/>
      <c r="AB62" s="8"/>
      <c r="AC62" s="8"/>
      <c r="AD62" s="8"/>
      <c r="AE62" s="8"/>
      <c r="AF62" s="8"/>
    </row>
    <row r="63" spans="2:32" hidden="1" x14ac:dyDescent="0.2">
      <c r="B63" s="8"/>
      <c r="C63" s="8">
        <v>14</v>
      </c>
      <c r="D63" s="10">
        <f t="shared" si="3"/>
        <v>59658.305472660264</v>
      </c>
      <c r="E63" s="10">
        <f t="shared" si="10"/>
        <v>10653.254942947317</v>
      </c>
      <c r="F63" s="16">
        <f t="shared" si="11"/>
        <v>5113.5623726147114</v>
      </c>
      <c r="G63" s="16">
        <f t="shared" si="4"/>
        <v>54544.743100045554</v>
      </c>
      <c r="H63" s="16">
        <f t="shared" si="5"/>
        <v>324793.36852107005</v>
      </c>
      <c r="I63" s="10">
        <f t="shared" si="6"/>
        <v>54544.743100045554</v>
      </c>
      <c r="J63" s="16">
        <f t="shared" si="12"/>
        <v>13338</v>
      </c>
      <c r="K63" s="16">
        <f t="shared" si="8"/>
        <v>0</v>
      </c>
      <c r="L63" s="17">
        <f t="shared" si="9"/>
        <v>-13338</v>
      </c>
      <c r="M63" s="8"/>
      <c r="N63" s="8"/>
      <c r="O63" s="8"/>
      <c r="P63" s="8"/>
      <c r="Q63" s="8"/>
      <c r="R63" s="8"/>
      <c r="S63" s="8"/>
      <c r="T63" s="8"/>
      <c r="U63" s="8"/>
      <c r="V63" s="8"/>
      <c r="W63" s="8"/>
      <c r="X63" s="8"/>
      <c r="Y63" s="8"/>
      <c r="Z63" s="8"/>
      <c r="AA63" s="8"/>
      <c r="AB63" s="8"/>
      <c r="AC63" s="8"/>
      <c r="AD63" s="8"/>
      <c r="AE63" s="8"/>
      <c r="AF63" s="8"/>
    </row>
    <row r="64" spans="2:32" hidden="1" x14ac:dyDescent="0.2">
      <c r="B64" s="8"/>
      <c r="C64" s="8">
        <v>15</v>
      </c>
      <c r="D64" s="10">
        <f t="shared" si="3"/>
        <v>59658.305472660264</v>
      </c>
      <c r="E64" s="10">
        <f t="shared" si="10"/>
        <v>9256.6110028504972</v>
      </c>
      <c r="F64" s="16">
        <f t="shared" si="11"/>
        <v>4443.1732813682383</v>
      </c>
      <c r="G64" s="16">
        <f t="shared" si="4"/>
        <v>55215.132191292025</v>
      </c>
      <c r="H64" s="16">
        <f t="shared" si="5"/>
        <v>274391.67405126028</v>
      </c>
      <c r="I64" s="10">
        <f t="shared" si="6"/>
        <v>55215.132191292025</v>
      </c>
      <c r="J64" s="16">
        <f t="shared" si="12"/>
        <v>13338</v>
      </c>
      <c r="K64" s="16">
        <f t="shared" si="8"/>
        <v>0</v>
      </c>
      <c r="L64" s="17">
        <f t="shared" si="9"/>
        <v>-13338</v>
      </c>
      <c r="M64" s="8"/>
      <c r="N64" s="8"/>
      <c r="O64" s="8"/>
      <c r="P64" s="8"/>
      <c r="Q64" s="8"/>
      <c r="R64" s="8"/>
      <c r="S64" s="8"/>
      <c r="T64" s="8"/>
      <c r="U64" s="8"/>
      <c r="V64" s="8"/>
      <c r="W64" s="8"/>
      <c r="X64" s="8"/>
      <c r="Y64" s="8"/>
      <c r="Z64" s="8"/>
      <c r="AA64" s="8"/>
      <c r="AB64" s="8"/>
      <c r="AC64" s="8"/>
      <c r="AD64" s="8"/>
      <c r="AE64" s="8"/>
      <c r="AF64" s="8"/>
    </row>
    <row r="65" spans="2:32" hidden="1" x14ac:dyDescent="0.2">
      <c r="B65" s="8"/>
      <c r="C65" s="8">
        <v>16</v>
      </c>
      <c r="D65" s="10">
        <f t="shared" si="3"/>
        <v>59658.305472660264</v>
      </c>
      <c r="E65" s="10">
        <f t="shared" si="10"/>
        <v>7820.1627104609188</v>
      </c>
      <c r="F65" s="16">
        <f t="shared" si="11"/>
        <v>3753.6781010212408</v>
      </c>
      <c r="G65" s="16">
        <f t="shared" si="4"/>
        <v>55904.627371639021</v>
      </c>
      <c r="H65" s="16">
        <f t="shared" si="5"/>
        <v>222553.53128906095</v>
      </c>
      <c r="I65" s="10">
        <f t="shared" si="6"/>
        <v>55904.627371639021</v>
      </c>
      <c r="J65" s="16">
        <f t="shared" si="12"/>
        <v>13338</v>
      </c>
      <c r="K65" s="16">
        <f t="shared" si="8"/>
        <v>0</v>
      </c>
      <c r="L65" s="17">
        <f t="shared" si="9"/>
        <v>-13338</v>
      </c>
      <c r="M65" s="8"/>
      <c r="N65" s="8"/>
      <c r="O65" s="8"/>
      <c r="P65" s="8"/>
      <c r="Q65" s="8"/>
      <c r="R65" s="8"/>
      <c r="S65" s="8"/>
      <c r="T65" s="8"/>
      <c r="U65" s="8"/>
      <c r="V65" s="8"/>
      <c r="W65" s="8"/>
      <c r="X65" s="8"/>
      <c r="Y65" s="8"/>
      <c r="Z65" s="8"/>
      <c r="AA65" s="8"/>
      <c r="AB65" s="8"/>
      <c r="AC65" s="8"/>
      <c r="AD65" s="8"/>
      <c r="AE65" s="8"/>
      <c r="AF65" s="8"/>
    </row>
    <row r="66" spans="2:32" hidden="1" x14ac:dyDescent="0.2">
      <c r="B66" s="8"/>
      <c r="C66" s="8">
        <v>17</v>
      </c>
      <c r="D66" s="10">
        <f t="shared" si="3"/>
        <v>59658.305472660264</v>
      </c>
      <c r="E66" s="10">
        <f t="shared" si="10"/>
        <v>6342.775641738237</v>
      </c>
      <c r="F66" s="16">
        <f t="shared" si="11"/>
        <v>3044.5323080343537</v>
      </c>
      <c r="G66" s="16">
        <f t="shared" si="4"/>
        <v>56613.773164625913</v>
      </c>
      <c r="H66" s="16">
        <f t="shared" si="5"/>
        <v>169238.00145813893</v>
      </c>
      <c r="I66" s="10">
        <f t="shared" si="6"/>
        <v>56613.773164625913</v>
      </c>
      <c r="J66" s="16">
        <f t="shared" si="12"/>
        <v>13338</v>
      </c>
      <c r="K66" s="16">
        <f t="shared" si="8"/>
        <v>0</v>
      </c>
      <c r="L66" s="17">
        <f t="shared" si="9"/>
        <v>-13338</v>
      </c>
      <c r="M66" s="8"/>
      <c r="N66" s="8"/>
      <c r="O66" s="8"/>
      <c r="P66" s="8"/>
      <c r="Q66" s="8"/>
      <c r="R66" s="8"/>
      <c r="S66" s="8"/>
      <c r="T66" s="8"/>
      <c r="U66" s="8"/>
      <c r="V66" s="8"/>
      <c r="W66" s="8"/>
      <c r="X66" s="8"/>
      <c r="Y66" s="8"/>
      <c r="Z66" s="8"/>
      <c r="AA66" s="8"/>
      <c r="AB66" s="8"/>
      <c r="AC66" s="8"/>
      <c r="AD66" s="8"/>
      <c r="AE66" s="8"/>
      <c r="AF66" s="8"/>
    </row>
    <row r="67" spans="2:32" hidden="1" x14ac:dyDescent="0.2">
      <c r="B67" s="8"/>
      <c r="C67" s="8">
        <v>18</v>
      </c>
      <c r="D67" s="10">
        <f t="shared" si="3"/>
        <v>59658.305472660264</v>
      </c>
      <c r="E67" s="10">
        <f t="shared" si="10"/>
        <v>4823.2830415569597</v>
      </c>
      <c r="F67" s="16">
        <f t="shared" si="11"/>
        <v>2315.1758599473405</v>
      </c>
      <c r="G67" s="16">
        <f t="shared" si="4"/>
        <v>57343.129612712924</v>
      </c>
      <c r="H67" s="16">
        <f t="shared" si="5"/>
        <v>114402.97902703563</v>
      </c>
      <c r="I67" s="10">
        <f t="shared" si="6"/>
        <v>57343.129612712924</v>
      </c>
      <c r="J67" s="16">
        <f t="shared" si="12"/>
        <v>13338</v>
      </c>
      <c r="K67" s="16">
        <f t="shared" si="8"/>
        <v>0</v>
      </c>
      <c r="L67" s="17">
        <f t="shared" si="9"/>
        <v>-13338</v>
      </c>
      <c r="M67" s="8"/>
      <c r="N67" s="8"/>
      <c r="O67" s="8"/>
      <c r="P67" s="8"/>
      <c r="Q67" s="8"/>
      <c r="R67" s="8"/>
      <c r="S67" s="8"/>
      <c r="T67" s="8"/>
      <c r="U67" s="8"/>
      <c r="V67" s="8"/>
      <c r="W67" s="8"/>
      <c r="X67" s="8"/>
      <c r="Y67" s="8"/>
      <c r="Z67" s="8"/>
      <c r="AA67" s="8"/>
      <c r="AB67" s="8"/>
      <c r="AC67" s="8"/>
      <c r="AD67" s="8"/>
      <c r="AE67" s="8"/>
      <c r="AF67" s="8"/>
    </row>
    <row r="68" spans="2:32" hidden="1" x14ac:dyDescent="0.2">
      <c r="B68" s="8"/>
      <c r="C68" s="8">
        <v>19</v>
      </c>
      <c r="D68" s="10">
        <f t="shared" si="3"/>
        <v>59658.305472660264</v>
      </c>
      <c r="E68" s="10">
        <f t="shared" si="10"/>
        <v>3260.4849022705157</v>
      </c>
      <c r="F68" s="16">
        <f t="shared" si="11"/>
        <v>1565.0327530898476</v>
      </c>
      <c r="G68" s="16">
        <f t="shared" si="4"/>
        <v>58093.272719570414</v>
      </c>
      <c r="H68" s="16">
        <f t="shared" si="5"/>
        <v>58005.158456645884</v>
      </c>
      <c r="I68" s="10">
        <f t="shared" si="6"/>
        <v>58093.272719570414</v>
      </c>
      <c r="J68" s="16">
        <f t="shared" si="12"/>
        <v>13338</v>
      </c>
      <c r="K68" s="16">
        <f t="shared" si="8"/>
        <v>0</v>
      </c>
      <c r="L68" s="17">
        <f t="shared" si="9"/>
        <v>-13338</v>
      </c>
      <c r="M68" s="8"/>
      <c r="N68" s="8"/>
      <c r="O68" s="8"/>
      <c r="P68" s="8"/>
      <c r="Q68" s="8"/>
      <c r="R68" s="8"/>
      <c r="S68" s="8"/>
      <c r="T68" s="8"/>
      <c r="U68" s="8"/>
      <c r="V68" s="8"/>
      <c r="W68" s="8"/>
      <c r="X68" s="8"/>
      <c r="Y68" s="8"/>
      <c r="Z68" s="8"/>
      <c r="AA68" s="8"/>
      <c r="AB68" s="8"/>
      <c r="AC68" s="8"/>
      <c r="AD68" s="8"/>
      <c r="AE68" s="8"/>
      <c r="AF68" s="8"/>
    </row>
    <row r="69" spans="2:32" hidden="1" x14ac:dyDescent="0.2">
      <c r="B69" s="8"/>
      <c r="C69" s="8">
        <v>20</v>
      </c>
      <c r="D69" s="10">
        <f t="shared" si="3"/>
        <v>59658.305472660264</v>
      </c>
      <c r="E69" s="10">
        <f t="shared" si="10"/>
        <v>1653.1470160144077</v>
      </c>
      <c r="F69" s="16">
        <f t="shared" si="11"/>
        <v>793.51056768691569</v>
      </c>
      <c r="G69" s="16">
        <f t="shared" si="4"/>
        <v>58864.794904973351</v>
      </c>
      <c r="H69" s="16">
        <f t="shared" si="5"/>
        <v>2.7739588404074311E-11</v>
      </c>
      <c r="I69" s="10">
        <f t="shared" si="6"/>
        <v>58864.794904973351</v>
      </c>
      <c r="J69" s="16">
        <f t="shared" si="12"/>
        <v>13338</v>
      </c>
      <c r="K69" s="16">
        <f t="shared" si="8"/>
        <v>900000</v>
      </c>
      <c r="L69" s="17">
        <f t="shared" si="9"/>
        <v>-913338</v>
      </c>
      <c r="M69" s="8"/>
      <c r="N69" s="8"/>
      <c r="O69" s="8"/>
      <c r="P69" s="8"/>
      <c r="Q69" s="8"/>
      <c r="R69" s="8"/>
      <c r="S69" s="8"/>
      <c r="T69" s="8"/>
      <c r="U69" s="8"/>
      <c r="V69" s="8"/>
      <c r="W69" s="8"/>
      <c r="X69" s="8"/>
      <c r="Y69" s="8"/>
      <c r="Z69" s="8"/>
      <c r="AA69" s="8"/>
      <c r="AB69" s="8"/>
      <c r="AC69" s="8"/>
      <c r="AD69" s="8"/>
      <c r="AE69" s="8"/>
      <c r="AF69" s="8"/>
    </row>
    <row r="70" spans="2:32" hidden="1" x14ac:dyDescent="0.2">
      <c r="B70" s="8"/>
      <c r="C70" s="8">
        <v>21</v>
      </c>
      <c r="D70" s="10">
        <f t="shared" si="3"/>
        <v>0</v>
      </c>
      <c r="E70" s="10">
        <f t="shared" si="10"/>
        <v>7.9057826951611794E-13</v>
      </c>
      <c r="F70" s="16">
        <f t="shared" si="11"/>
        <v>3.7947756936773658E-13</v>
      </c>
      <c r="G70" s="16">
        <f t="shared" si="4"/>
        <v>-3.7947756936773658E-13</v>
      </c>
      <c r="H70" s="16">
        <f t="shared" si="5"/>
        <v>2.853016667359043E-11</v>
      </c>
      <c r="I70" s="10">
        <f t="shared" si="6"/>
        <v>-3.7947756936773658E-13</v>
      </c>
      <c r="J70" s="16">
        <f t="shared" si="12"/>
        <v>0</v>
      </c>
      <c r="K70" s="16">
        <f t="shared" si="8"/>
        <v>0</v>
      </c>
      <c r="L70" s="17">
        <f t="shared" si="9"/>
        <v>0</v>
      </c>
      <c r="M70" s="8"/>
      <c r="N70" s="8"/>
      <c r="O70" s="8"/>
      <c r="P70" s="8"/>
      <c r="Q70" s="8"/>
      <c r="R70" s="8"/>
      <c r="S70" s="8"/>
      <c r="T70" s="8"/>
      <c r="U70" s="8"/>
      <c r="V70" s="8"/>
      <c r="W70" s="8"/>
      <c r="X70" s="8"/>
      <c r="Y70" s="8"/>
      <c r="Z70" s="8"/>
      <c r="AA70" s="8"/>
      <c r="AB70" s="8"/>
      <c r="AC70" s="8"/>
      <c r="AD70" s="8"/>
      <c r="AE70" s="8"/>
      <c r="AF70" s="8"/>
    </row>
    <row r="71" spans="2:32" hidden="1" x14ac:dyDescent="0.2">
      <c r="B71" s="8"/>
      <c r="C71" s="8">
        <v>22</v>
      </c>
      <c r="D71" s="10">
        <f t="shared" si="3"/>
        <v>0</v>
      </c>
      <c r="E71" s="10">
        <f t="shared" si="10"/>
        <v>8.1310975019732732E-13</v>
      </c>
      <c r="F71" s="16">
        <f t="shared" si="11"/>
        <v>3.902926800947171E-13</v>
      </c>
      <c r="G71" s="16">
        <f t="shared" si="4"/>
        <v>-3.902926800947171E-13</v>
      </c>
      <c r="H71" s="16">
        <f t="shared" si="5"/>
        <v>2.934327642378776E-11</v>
      </c>
      <c r="I71" s="10">
        <f t="shared" si="6"/>
        <v>-3.902926800947171E-13</v>
      </c>
      <c r="J71" s="16">
        <f t="shared" si="12"/>
        <v>0</v>
      </c>
      <c r="K71" s="16">
        <f t="shared" si="8"/>
        <v>0</v>
      </c>
      <c r="L71" s="17">
        <f t="shared" si="9"/>
        <v>0</v>
      </c>
      <c r="M71" s="8"/>
      <c r="N71" s="8"/>
      <c r="O71" s="8"/>
      <c r="P71" s="8"/>
      <c r="Q71" s="8"/>
      <c r="R71" s="8"/>
      <c r="S71" s="8"/>
      <c r="T71" s="8"/>
      <c r="U71" s="8"/>
      <c r="V71" s="8"/>
      <c r="W71" s="8"/>
      <c r="X71" s="8"/>
      <c r="Y71" s="8"/>
      <c r="Z71" s="8"/>
      <c r="AA71" s="8"/>
      <c r="AB71" s="8"/>
      <c r="AC71" s="8"/>
      <c r="AD71" s="8"/>
      <c r="AE71" s="8"/>
      <c r="AF71" s="8"/>
    </row>
    <row r="72" spans="2:32" hidden="1" x14ac:dyDescent="0.2">
      <c r="B72" s="8"/>
      <c r="C72" s="8">
        <v>23</v>
      </c>
      <c r="D72" s="10">
        <f t="shared" si="3"/>
        <v>0</v>
      </c>
      <c r="E72" s="10">
        <f t="shared" si="10"/>
        <v>8.3628337807795115E-13</v>
      </c>
      <c r="F72" s="16">
        <f t="shared" si="11"/>
        <v>4.0141602147741652E-13</v>
      </c>
      <c r="G72" s="16">
        <f t="shared" si="4"/>
        <v>-4.0141602147741652E-13</v>
      </c>
      <c r="H72" s="16">
        <f t="shared" si="5"/>
        <v>3.017955980186571E-11</v>
      </c>
      <c r="I72" s="10">
        <f t="shared" si="6"/>
        <v>-4.0141602147741652E-13</v>
      </c>
      <c r="J72" s="16">
        <f t="shared" si="12"/>
        <v>0</v>
      </c>
      <c r="K72" s="16">
        <f t="shared" si="8"/>
        <v>0</v>
      </c>
      <c r="L72" s="17">
        <f t="shared" si="9"/>
        <v>0</v>
      </c>
      <c r="M72" s="8"/>
      <c r="N72" s="8"/>
      <c r="O72" s="8"/>
      <c r="P72" s="8"/>
      <c r="Q72" s="8"/>
      <c r="R72" s="8"/>
      <c r="S72" s="8"/>
      <c r="T72" s="8"/>
      <c r="U72" s="8"/>
      <c r="V72" s="8"/>
      <c r="W72" s="8"/>
      <c r="X72" s="8"/>
      <c r="Y72" s="8"/>
      <c r="Z72" s="8"/>
      <c r="AA72" s="8"/>
      <c r="AB72" s="8"/>
      <c r="AC72" s="8"/>
      <c r="AD72" s="8"/>
      <c r="AE72" s="8"/>
      <c r="AF72" s="8"/>
    </row>
    <row r="73" spans="2:32" hidden="1" x14ac:dyDescent="0.2">
      <c r="B73" s="8"/>
      <c r="C73" s="8">
        <v>24</v>
      </c>
      <c r="D73" s="10">
        <f t="shared" si="3"/>
        <v>0</v>
      </c>
      <c r="E73" s="10">
        <f t="shared" si="10"/>
        <v>8.6011745435317279E-13</v>
      </c>
      <c r="F73" s="16">
        <f t="shared" si="11"/>
        <v>4.1285637808952292E-13</v>
      </c>
      <c r="G73" s="16">
        <f t="shared" si="4"/>
        <v>-4.1285637808952292E-13</v>
      </c>
      <c r="H73" s="16">
        <f t="shared" si="5"/>
        <v>3.1039677256218882E-11</v>
      </c>
      <c r="I73" s="10">
        <f t="shared" si="6"/>
        <v>-4.1285637808952292E-13</v>
      </c>
      <c r="J73" s="16">
        <f t="shared" si="12"/>
        <v>0</v>
      </c>
      <c r="K73" s="16">
        <f t="shared" si="8"/>
        <v>0</v>
      </c>
      <c r="L73" s="17">
        <f t="shared" si="9"/>
        <v>0</v>
      </c>
      <c r="M73" s="8"/>
      <c r="N73" s="8"/>
      <c r="O73" s="8"/>
      <c r="P73" s="8"/>
      <c r="Q73" s="8"/>
      <c r="R73" s="8"/>
      <c r="S73" s="8"/>
      <c r="T73" s="8"/>
      <c r="U73" s="8"/>
      <c r="V73" s="8"/>
      <c r="W73" s="8"/>
      <c r="X73" s="8"/>
      <c r="Y73" s="8"/>
      <c r="Z73" s="8"/>
      <c r="AA73" s="8"/>
      <c r="AB73" s="8"/>
      <c r="AC73" s="8"/>
      <c r="AD73" s="8"/>
      <c r="AE73" s="8"/>
      <c r="AF73" s="8"/>
    </row>
    <row r="74" spans="2:32" hidden="1" x14ac:dyDescent="0.2">
      <c r="B74" s="8"/>
      <c r="C74" s="8">
        <v>25</v>
      </c>
      <c r="D74" s="10">
        <f t="shared" si="3"/>
        <v>0</v>
      </c>
      <c r="E74" s="10">
        <f t="shared" si="10"/>
        <v>8.8463080180223813E-13</v>
      </c>
      <c r="F74" s="16">
        <f t="shared" si="11"/>
        <v>4.2462278486507428E-13</v>
      </c>
      <c r="G74" s="16">
        <f t="shared" si="4"/>
        <v>-4.2462278486507428E-13</v>
      </c>
      <c r="H74" s="16">
        <f t="shared" si="5"/>
        <v>3.1924308058021121E-11</v>
      </c>
      <c r="I74" s="10">
        <f t="shared" si="6"/>
        <v>-4.2462278486507428E-13</v>
      </c>
      <c r="J74" s="16">
        <f t="shared" si="12"/>
        <v>0</v>
      </c>
      <c r="K74" s="16">
        <f t="shared" si="8"/>
        <v>0</v>
      </c>
      <c r="L74" s="17">
        <f t="shared" si="9"/>
        <v>0</v>
      </c>
      <c r="M74" s="8"/>
      <c r="N74" s="8"/>
      <c r="O74" s="8"/>
      <c r="P74" s="8"/>
      <c r="Q74" s="8"/>
      <c r="R74" s="8"/>
      <c r="S74" s="8"/>
      <c r="T74" s="8"/>
      <c r="U74" s="8"/>
      <c r="V74" s="8"/>
      <c r="W74" s="8"/>
      <c r="X74" s="8"/>
      <c r="Y74" s="8"/>
      <c r="Z74" s="8"/>
      <c r="AA74" s="8"/>
      <c r="AB74" s="8"/>
      <c r="AC74" s="8"/>
      <c r="AD74" s="8"/>
      <c r="AE74" s="8"/>
      <c r="AF74" s="8"/>
    </row>
    <row r="75" spans="2:32" hidden="1" x14ac:dyDescent="0.2">
      <c r="B75" s="8"/>
      <c r="C75" s="8">
        <v>26</v>
      </c>
      <c r="D75" s="10">
        <f t="shared" si="3"/>
        <v>0</v>
      </c>
      <c r="E75" s="10">
        <f t="shared" si="10"/>
        <v>9.0984277965360188E-13</v>
      </c>
      <c r="F75" s="16">
        <f t="shared" si="11"/>
        <v>4.3672453423372889E-13</v>
      </c>
      <c r="G75" s="16">
        <f t="shared" si="4"/>
        <v>-4.3672453423372889E-13</v>
      </c>
      <c r="H75" s="16">
        <f t="shared" si="5"/>
        <v>3.283415083767472E-11</v>
      </c>
      <c r="I75" s="10">
        <f t="shared" si="6"/>
        <v>-4.3672453423372889E-13</v>
      </c>
      <c r="J75" s="16">
        <f t="shared" si="12"/>
        <v>0</v>
      </c>
      <c r="K75" s="16">
        <f t="shared" si="8"/>
        <v>0</v>
      </c>
      <c r="L75" s="17">
        <f t="shared" si="9"/>
        <v>0</v>
      </c>
      <c r="M75" s="8"/>
      <c r="N75" s="8"/>
      <c r="O75" s="8"/>
      <c r="P75" s="8"/>
      <c r="Q75" s="8"/>
      <c r="R75" s="8"/>
      <c r="S75" s="8"/>
      <c r="T75" s="8"/>
      <c r="U75" s="8"/>
      <c r="V75" s="8"/>
      <c r="W75" s="8"/>
      <c r="X75" s="8"/>
      <c r="Y75" s="8"/>
      <c r="Z75" s="8"/>
      <c r="AA75" s="8"/>
      <c r="AB75" s="8"/>
      <c r="AC75" s="8"/>
      <c r="AD75" s="8"/>
      <c r="AE75" s="8"/>
      <c r="AF75" s="8"/>
    </row>
    <row r="76" spans="2:32" hidden="1" x14ac:dyDescent="0.2">
      <c r="B76" s="8"/>
      <c r="C76" s="8">
        <v>27</v>
      </c>
      <c r="D76" s="10">
        <f t="shared" si="3"/>
        <v>0</v>
      </c>
      <c r="E76" s="10">
        <f t="shared" si="10"/>
        <v>9.3577329887372963E-13</v>
      </c>
      <c r="F76" s="16">
        <f t="shared" si="11"/>
        <v>4.491711834593902E-13</v>
      </c>
      <c r="G76" s="16">
        <f t="shared" si="4"/>
        <v>-4.491711834593902E-13</v>
      </c>
      <c r="H76" s="16">
        <f t="shared" si="5"/>
        <v>3.3769924136548447E-11</v>
      </c>
      <c r="I76" s="10">
        <f t="shared" si="6"/>
        <v>-4.491711834593902E-13</v>
      </c>
      <c r="J76" s="16">
        <f t="shared" si="12"/>
        <v>0</v>
      </c>
      <c r="K76" s="16">
        <f t="shared" si="8"/>
        <v>0</v>
      </c>
      <c r="L76" s="17">
        <f t="shared" si="9"/>
        <v>0</v>
      </c>
      <c r="M76" s="8"/>
      <c r="N76" s="8"/>
      <c r="O76" s="8"/>
      <c r="P76" s="8"/>
      <c r="Q76" s="8"/>
      <c r="R76" s="8"/>
      <c r="S76" s="8"/>
      <c r="T76" s="8"/>
      <c r="U76" s="8"/>
      <c r="V76" s="8"/>
      <c r="W76" s="8"/>
      <c r="X76" s="8"/>
      <c r="Y76" s="8"/>
      <c r="Z76" s="8"/>
      <c r="AA76" s="8"/>
      <c r="AB76" s="8"/>
      <c r="AC76" s="8"/>
      <c r="AD76" s="8"/>
      <c r="AE76" s="8"/>
      <c r="AF76" s="8"/>
    </row>
    <row r="77" spans="2:32" hidden="1" x14ac:dyDescent="0.2">
      <c r="B77" s="8"/>
      <c r="C77" s="8">
        <v>28</v>
      </c>
      <c r="D77" s="10">
        <f t="shared" si="3"/>
        <v>0</v>
      </c>
      <c r="E77" s="10">
        <f t="shared" si="10"/>
        <v>9.6244283789163075E-13</v>
      </c>
      <c r="F77" s="16">
        <f t="shared" si="11"/>
        <v>4.6197256218798273E-13</v>
      </c>
      <c r="G77" s="16">
        <f t="shared" si="4"/>
        <v>-4.6197256218798273E-13</v>
      </c>
      <c r="H77" s="16">
        <f t="shared" si="5"/>
        <v>3.4732366974440076E-11</v>
      </c>
      <c r="I77" s="10">
        <f t="shared" si="6"/>
        <v>-4.6197256218798273E-13</v>
      </c>
      <c r="J77" s="16">
        <f t="shared" si="12"/>
        <v>0</v>
      </c>
      <c r="K77" s="16">
        <f t="shared" si="8"/>
        <v>0</v>
      </c>
      <c r="L77" s="17">
        <f t="shared" si="9"/>
        <v>0</v>
      </c>
      <c r="M77" s="8"/>
      <c r="N77" s="8"/>
      <c r="O77" s="8"/>
      <c r="P77" s="8"/>
      <c r="Q77" s="8"/>
      <c r="R77" s="8"/>
      <c r="S77" s="8"/>
      <c r="T77" s="8"/>
      <c r="U77" s="8"/>
      <c r="V77" s="8"/>
      <c r="W77" s="8"/>
      <c r="X77" s="8"/>
      <c r="Y77" s="8"/>
      <c r="Z77" s="8"/>
      <c r="AA77" s="8"/>
      <c r="AB77" s="8"/>
      <c r="AC77" s="8"/>
      <c r="AD77" s="8"/>
      <c r="AE77" s="8"/>
      <c r="AF77" s="8"/>
    </row>
    <row r="78" spans="2:32" hidden="1" x14ac:dyDescent="0.2">
      <c r="B78" s="8"/>
      <c r="C78" s="8">
        <v>29</v>
      </c>
      <c r="D78" s="10">
        <f t="shared" si="3"/>
        <v>0</v>
      </c>
      <c r="E78" s="10">
        <f t="shared" si="10"/>
        <v>9.8987245877154227E-13</v>
      </c>
      <c r="F78" s="16">
        <f t="shared" si="11"/>
        <v>4.7513878021034023E-13</v>
      </c>
      <c r="G78" s="16">
        <f t="shared" si="4"/>
        <v>-4.7513878021034023E-13</v>
      </c>
      <c r="H78" s="16">
        <f t="shared" si="5"/>
        <v>3.5722239433211619E-11</v>
      </c>
      <c r="I78" s="10">
        <f t="shared" si="6"/>
        <v>-4.7513878021034023E-13</v>
      </c>
      <c r="J78" s="16">
        <f t="shared" si="12"/>
        <v>0</v>
      </c>
      <c r="K78" s="16">
        <f t="shared" si="8"/>
        <v>0</v>
      </c>
      <c r="L78" s="17">
        <f t="shared" si="9"/>
        <v>0</v>
      </c>
      <c r="M78" s="8"/>
      <c r="N78" s="8"/>
      <c r="O78" s="8"/>
      <c r="P78" s="8"/>
      <c r="Q78" s="8"/>
      <c r="R78" s="8"/>
      <c r="S78" s="8"/>
      <c r="T78" s="8"/>
      <c r="U78" s="8"/>
      <c r="V78" s="8"/>
      <c r="W78" s="8"/>
      <c r="X78" s="8"/>
      <c r="Y78" s="8"/>
      <c r="Z78" s="8"/>
      <c r="AA78" s="8"/>
      <c r="AB78" s="8"/>
      <c r="AC78" s="8"/>
      <c r="AD78" s="8"/>
      <c r="AE78" s="8"/>
      <c r="AF78" s="8"/>
    </row>
    <row r="79" spans="2:32" hidden="1" x14ac:dyDescent="0.2">
      <c r="B79" s="8"/>
      <c r="C79" s="8">
        <v>30</v>
      </c>
      <c r="D79" s="10">
        <f t="shared" si="3"/>
        <v>0</v>
      </c>
      <c r="E79" s="10">
        <f t="shared" si="10"/>
        <v>1.0180838238465312E-12</v>
      </c>
      <c r="F79" s="16">
        <f t="shared" si="11"/>
        <v>4.8868023544633493E-13</v>
      </c>
      <c r="G79" s="16">
        <f t="shared" si="4"/>
        <v>-4.8868023544633493E-13</v>
      </c>
      <c r="H79" s="16">
        <f t="shared" si="5"/>
        <v>3.6740323257058149E-11</v>
      </c>
      <c r="I79" s="10">
        <f t="shared" si="6"/>
        <v>-4.8868023544633493E-13</v>
      </c>
      <c r="J79" s="16">
        <f t="shared" si="12"/>
        <v>0</v>
      </c>
      <c r="K79" s="16">
        <f t="shared" si="8"/>
        <v>0</v>
      </c>
      <c r="L79" s="17">
        <f t="shared" si="9"/>
        <v>0</v>
      </c>
      <c r="M79" s="8"/>
      <c r="N79" s="8"/>
      <c r="O79" s="8"/>
      <c r="P79" s="8"/>
      <c r="Q79" s="8"/>
      <c r="R79" s="8"/>
      <c r="S79" s="8"/>
      <c r="T79" s="8"/>
      <c r="U79" s="8"/>
      <c r="V79" s="8"/>
      <c r="W79" s="8"/>
      <c r="X79" s="8"/>
      <c r="Y79" s="8"/>
      <c r="Z79" s="8"/>
      <c r="AA79" s="8"/>
      <c r="AB79" s="8"/>
      <c r="AC79" s="8"/>
      <c r="AD79" s="8"/>
      <c r="AE79" s="8"/>
      <c r="AF79" s="8"/>
    </row>
    <row r="80" spans="2:32" hidden="1" x14ac:dyDescent="0.2">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2:32" hidden="1" x14ac:dyDescent="0.2">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2:32" hidden="1" x14ac:dyDescent="0.2">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2:32" hidden="1" x14ac:dyDescent="0.2">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2:32" hidden="1" x14ac:dyDescent="0.2">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2:32" hidden="1" x14ac:dyDescent="0.2">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2:32" hidden="1" x14ac:dyDescent="0.2">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2:32" hidden="1" x14ac:dyDescent="0.2">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2:32" hidden="1" x14ac:dyDescent="0.2">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2:32" hidden="1" x14ac:dyDescent="0.2">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2:32" hidden="1" x14ac:dyDescent="0.2">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2:32" hidden="1" x14ac:dyDescent="0.2">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2:32" hidden="1" x14ac:dyDescent="0.2">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2:32" hidden="1" x14ac:dyDescent="0.2">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2:32" hidden="1" x14ac:dyDescent="0.2">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2:32" hidden="1" x14ac:dyDescent="0.2">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2:32" hidden="1" x14ac:dyDescent="0.2">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2:32" hidden="1" x14ac:dyDescent="0.2">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2:32" hidden="1" x14ac:dyDescent="0.2">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2:32" hidden="1" x14ac:dyDescent="0.2">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2:32" hidden="1" x14ac:dyDescent="0.2">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2:32" hidden="1" x14ac:dyDescent="0.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2:32" hidden="1" x14ac:dyDescent="0.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2:32" hidden="1" x14ac:dyDescent="0.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2:32" hidden="1" x14ac:dyDescent="0.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2:32" x14ac:dyDescent="0.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2:32" x14ac:dyDescent="0.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2:32" x14ac:dyDescent="0.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2:32" x14ac:dyDescent="0.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2:32" x14ac:dyDescent="0.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2:32" x14ac:dyDescent="0.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2:32" x14ac:dyDescent="0.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row>
    <row r="112" spans="2:32" x14ac:dyDescent="0.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2:32" x14ac:dyDescent="0.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2:32" x14ac:dyDescent="0.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2:32" x14ac:dyDescent="0.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2:32" x14ac:dyDescent="0.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2:32" x14ac:dyDescent="0.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2:32" x14ac:dyDescent="0.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2:32" x14ac:dyDescent="0.2">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2:32" x14ac:dyDescent="0.2">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2:32" x14ac:dyDescent="0.2">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row r="122" spans="2:32" x14ac:dyDescent="0.2">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2:32" x14ac:dyDescent="0.2">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row>
    <row r="124" spans="2:32" x14ac:dyDescent="0.2">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row>
    <row r="125" spans="2:32" x14ac:dyDescent="0.2">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row>
    <row r="126" spans="2:32" x14ac:dyDescent="0.2">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row>
    <row r="127" spans="2:32" x14ac:dyDescent="0.2">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row>
    <row r="128" spans="2:32" x14ac:dyDescent="0.2">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row>
    <row r="129" spans="2:32" x14ac:dyDescent="0.2">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row>
    <row r="130" spans="2:32" x14ac:dyDescent="0.2">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row>
    <row r="131" spans="2:32" x14ac:dyDescent="0.2">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row>
    <row r="132" spans="2:32" x14ac:dyDescent="0.2">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row>
    <row r="133" spans="2:32" x14ac:dyDescent="0.2">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row>
    <row r="134" spans="2:32" x14ac:dyDescent="0.2">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row>
    <row r="135" spans="2:32" x14ac:dyDescent="0.2">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row>
    <row r="136" spans="2:32" x14ac:dyDescent="0.2">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row>
    <row r="137" spans="2:32" x14ac:dyDescent="0.2">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row>
    <row r="138" spans="2:32" x14ac:dyDescent="0.2">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2:32" x14ac:dyDescent="0.2">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row>
    <row r="140" spans="2:32" x14ac:dyDescent="0.2">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row>
    <row r="141" spans="2:32" x14ac:dyDescent="0.2">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row>
    <row r="142" spans="2:32" x14ac:dyDescent="0.2">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row>
    <row r="143" spans="2:32" x14ac:dyDescent="0.2">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row>
    <row r="144" spans="2:32" x14ac:dyDescent="0.2">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row>
    <row r="145" spans="2:32" x14ac:dyDescent="0.2">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row>
    <row r="146" spans="2:32" x14ac:dyDescent="0.2">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row>
    <row r="147" spans="2:32" x14ac:dyDescent="0.2">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row>
    <row r="148" spans="2:32" x14ac:dyDescent="0.2">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row>
    <row r="149" spans="2:32" x14ac:dyDescent="0.2">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row>
    <row r="150" spans="2:32" x14ac:dyDescent="0.2">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row>
    <row r="151" spans="2:32" x14ac:dyDescent="0.2">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52" spans="2:32" x14ac:dyDescent="0.2">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row>
    <row r="153" spans="2:32" x14ac:dyDescent="0.2">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row>
    <row r="154" spans="2:32" x14ac:dyDescent="0.2">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row>
    <row r="155" spans="2:32" x14ac:dyDescent="0.2">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2:32" x14ac:dyDescent="0.2">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2:32" x14ac:dyDescent="0.2">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2:32" x14ac:dyDescent="0.2">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row>
    <row r="159" spans="2:32" x14ac:dyDescent="0.2">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row>
    <row r="160" spans="2:32" x14ac:dyDescent="0.2">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row>
    <row r="161" spans="2:32" x14ac:dyDescent="0.2">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row>
    <row r="162" spans="2:32" x14ac:dyDescent="0.2">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row>
    <row r="163" spans="2:32" x14ac:dyDescent="0.2">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row>
    <row r="164" spans="2:32" x14ac:dyDescent="0.2">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row>
    <row r="165" spans="2:32" x14ac:dyDescent="0.2">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row>
    <row r="166" spans="2:32" x14ac:dyDescent="0.2">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row>
    <row r="167" spans="2:32" x14ac:dyDescent="0.2">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row>
    <row r="168" spans="2:32" x14ac:dyDescent="0.2">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row>
    <row r="169" spans="2:32" x14ac:dyDescent="0.2">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row>
    <row r="170" spans="2:32" x14ac:dyDescent="0.2">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row>
    <row r="171" spans="2:32" x14ac:dyDescent="0.2">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2:32" x14ac:dyDescent="0.2">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2:32" x14ac:dyDescent="0.2">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row>
    <row r="174" spans="2:32" x14ac:dyDescent="0.2">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row>
    <row r="175" spans="2:32" x14ac:dyDescent="0.2">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row>
    <row r="176" spans="2:32" x14ac:dyDescent="0.2">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row>
    <row r="177" spans="2:32" x14ac:dyDescent="0.2">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row>
    <row r="178" spans="2:32" x14ac:dyDescent="0.2">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row>
    <row r="179" spans="2:32" x14ac:dyDescent="0.2">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row>
    <row r="180" spans="2:32" x14ac:dyDescent="0.2">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row>
    <row r="181" spans="2:32" x14ac:dyDescent="0.2">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row>
    <row r="182" spans="2:32" x14ac:dyDescent="0.2">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row>
    <row r="183" spans="2:32" x14ac:dyDescent="0.2">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row>
    <row r="184" spans="2:32" x14ac:dyDescent="0.2">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row>
    <row r="185" spans="2:32" x14ac:dyDescent="0.2">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row>
    <row r="186" spans="2:32" x14ac:dyDescent="0.2">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row>
    <row r="187" spans="2:32" x14ac:dyDescent="0.2">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row>
    <row r="188" spans="2:32" x14ac:dyDescent="0.2">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2:32" x14ac:dyDescent="0.2">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row>
    <row r="190" spans="2:32" x14ac:dyDescent="0.2">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row>
    <row r="191" spans="2:32" x14ac:dyDescent="0.2">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row>
    <row r="192" spans="2:32" x14ac:dyDescent="0.2">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row>
    <row r="193" spans="2:32" x14ac:dyDescent="0.2">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row>
    <row r="194" spans="2:32" x14ac:dyDescent="0.2">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row>
    <row r="195" spans="2:32" x14ac:dyDescent="0.2">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row>
    <row r="196" spans="2:32" x14ac:dyDescent="0.2">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row>
    <row r="197" spans="2:32" x14ac:dyDescent="0.2">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row>
    <row r="198" spans="2:32" x14ac:dyDescent="0.2">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row>
    <row r="199" spans="2:32" x14ac:dyDescent="0.2">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row>
    <row r="200" spans="2:32" x14ac:dyDescent="0.2">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row>
    <row r="201" spans="2:32" x14ac:dyDescent="0.2">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row>
    <row r="202" spans="2:32" x14ac:dyDescent="0.2">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row>
    <row r="203" spans="2:32" x14ac:dyDescent="0.2">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row>
    <row r="204" spans="2:32" x14ac:dyDescent="0.2">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row>
    <row r="205" spans="2:32" x14ac:dyDescent="0.2">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2:32" x14ac:dyDescent="0.2">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2:32" x14ac:dyDescent="0.2">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2:32" x14ac:dyDescent="0.2">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row>
    <row r="209" spans="2:32" x14ac:dyDescent="0.2">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row>
    <row r="210" spans="2:32" x14ac:dyDescent="0.2">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row>
    <row r="211" spans="2:32" x14ac:dyDescent="0.2">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row>
    <row r="212" spans="2:32" x14ac:dyDescent="0.2">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row>
    <row r="213" spans="2:32" x14ac:dyDescent="0.2">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row>
    <row r="214" spans="2:32" x14ac:dyDescent="0.2">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row>
    <row r="215" spans="2:32" x14ac:dyDescent="0.2">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row>
    <row r="216" spans="2:32" x14ac:dyDescent="0.2">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row>
    <row r="217" spans="2:32" x14ac:dyDescent="0.2">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row>
    <row r="218" spans="2:32" x14ac:dyDescent="0.2">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row>
    <row r="219" spans="2:32" x14ac:dyDescent="0.2">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20" spans="2:32" x14ac:dyDescent="0.2">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row>
    <row r="221" spans="2:32" x14ac:dyDescent="0.2">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row>
    <row r="222" spans="2:32" x14ac:dyDescent="0.2">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row>
    <row r="223" spans="2:32" x14ac:dyDescent="0.2">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row>
    <row r="224" spans="2:32" x14ac:dyDescent="0.2">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row>
    <row r="225" spans="2:32" x14ac:dyDescent="0.2">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row>
    <row r="226" spans="2:32" x14ac:dyDescent="0.2">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row>
    <row r="227" spans="2:32" x14ac:dyDescent="0.2">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row>
    <row r="228" spans="2:32" x14ac:dyDescent="0.2">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row>
    <row r="229" spans="2:32" x14ac:dyDescent="0.2">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row>
    <row r="230" spans="2:32" x14ac:dyDescent="0.2">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row>
    <row r="231" spans="2:32" x14ac:dyDescent="0.2">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row>
    <row r="232" spans="2:32" x14ac:dyDescent="0.2">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row>
    <row r="233" spans="2:32" x14ac:dyDescent="0.2">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row>
    <row r="234" spans="2:32" x14ac:dyDescent="0.2">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row>
    <row r="235" spans="2:32" x14ac:dyDescent="0.2">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row>
    <row r="236" spans="2:32" x14ac:dyDescent="0.2">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row>
    <row r="237" spans="2:32" x14ac:dyDescent="0.2">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row>
    <row r="238" spans="2:32" x14ac:dyDescent="0.2">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2:32" x14ac:dyDescent="0.2">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row>
    <row r="240" spans="2:32" x14ac:dyDescent="0.2">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row>
    <row r="241" spans="2:32" x14ac:dyDescent="0.2">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row>
    <row r="242" spans="2:32" x14ac:dyDescent="0.2">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row>
    <row r="243" spans="2:32" x14ac:dyDescent="0.2">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row>
    <row r="244" spans="2:32" x14ac:dyDescent="0.2">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row>
    <row r="245" spans="2:32" x14ac:dyDescent="0.2">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row>
    <row r="246" spans="2:32" x14ac:dyDescent="0.2">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row>
    <row r="247" spans="2:32" x14ac:dyDescent="0.2">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row>
    <row r="248" spans="2:32" x14ac:dyDescent="0.2">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row>
    <row r="249" spans="2:32" x14ac:dyDescent="0.2">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row>
    <row r="250" spans="2:32" x14ac:dyDescent="0.2">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row>
    <row r="251" spans="2:32" x14ac:dyDescent="0.2">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row>
    <row r="252" spans="2:32" x14ac:dyDescent="0.2">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row>
    <row r="253" spans="2:32" x14ac:dyDescent="0.2">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row>
    <row r="254" spans="2:32"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row>
    <row r="255" spans="2:32"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row>
    <row r="256" spans="2:32"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row>
    <row r="257" spans="2:32"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row>
    <row r="258" spans="2:32"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row>
    <row r="259" spans="2:32"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row>
    <row r="260" spans="2:32"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row>
    <row r="261" spans="2:32"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row>
    <row r="262" spans="2:32"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row>
    <row r="263" spans="2:32"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row>
    <row r="264" spans="2:32"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row>
    <row r="265" spans="2:32"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row>
    <row r="266" spans="2:32"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row>
    <row r="267" spans="2:32"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row>
    <row r="268" spans="2:32"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row>
    <row r="269" spans="2:32"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row>
    <row r="270" spans="2:32" x14ac:dyDescent="0.2">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row>
    <row r="271" spans="2:32" x14ac:dyDescent="0.2">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row>
    <row r="272" spans="2:32" x14ac:dyDescent="0.2">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row>
    <row r="273" spans="2:32" x14ac:dyDescent="0.2">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row>
    <row r="274" spans="2:32" x14ac:dyDescent="0.2">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row>
    <row r="275" spans="2:32" x14ac:dyDescent="0.2">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row>
    <row r="276" spans="2:32" x14ac:dyDescent="0.2">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row>
    <row r="277" spans="2:32" x14ac:dyDescent="0.2">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row>
    <row r="278" spans="2:32" x14ac:dyDescent="0.2">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row>
    <row r="279" spans="2:32" x14ac:dyDescent="0.2">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row>
    <row r="280" spans="2:32" x14ac:dyDescent="0.2">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row>
    <row r="281" spans="2:32" x14ac:dyDescent="0.2">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row>
    <row r="282" spans="2:32" x14ac:dyDescent="0.2">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row>
    <row r="283" spans="2:32" x14ac:dyDescent="0.2">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row>
    <row r="284" spans="2:32" x14ac:dyDescent="0.2">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row>
    <row r="285" spans="2:32" x14ac:dyDescent="0.2">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row>
    <row r="286" spans="2:32" x14ac:dyDescent="0.2">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row>
    <row r="287" spans="2:32" x14ac:dyDescent="0.2">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288" spans="2:32" x14ac:dyDescent="0.2">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row>
    <row r="289" spans="2:32" x14ac:dyDescent="0.2">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row>
    <row r="290" spans="2:32" x14ac:dyDescent="0.2">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row>
    <row r="291" spans="2:32" x14ac:dyDescent="0.2">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row>
    <row r="292" spans="2:32" x14ac:dyDescent="0.2">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row>
    <row r="293" spans="2:32" x14ac:dyDescent="0.2">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row>
    <row r="294" spans="2:32" x14ac:dyDescent="0.2">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row>
    <row r="295" spans="2:32" x14ac:dyDescent="0.2">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row>
    <row r="296" spans="2:32" x14ac:dyDescent="0.2">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row>
    <row r="297" spans="2:32" x14ac:dyDescent="0.2">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row>
    <row r="298" spans="2:32" x14ac:dyDescent="0.2">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row>
    <row r="299" spans="2:32" x14ac:dyDescent="0.2">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row>
    <row r="300" spans="2:32" x14ac:dyDescent="0.2">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row>
    <row r="301" spans="2:32" x14ac:dyDescent="0.2">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row>
    <row r="302" spans="2:32" x14ac:dyDescent="0.2">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row>
    <row r="303" spans="2:32" x14ac:dyDescent="0.2">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row>
    <row r="304" spans="2:32" x14ac:dyDescent="0.2">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row>
    <row r="305" spans="2:32" x14ac:dyDescent="0.2">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row>
    <row r="306" spans="2:32" x14ac:dyDescent="0.2">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row>
    <row r="307" spans="2:32" x14ac:dyDescent="0.2">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row>
    <row r="308" spans="2:32" x14ac:dyDescent="0.2">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row>
    <row r="309" spans="2:32" x14ac:dyDescent="0.2">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row>
    <row r="310" spans="2:32" x14ac:dyDescent="0.2">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row>
    <row r="311" spans="2:32" x14ac:dyDescent="0.2">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row>
    <row r="312" spans="2:32" x14ac:dyDescent="0.2">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row>
    <row r="313" spans="2:32" x14ac:dyDescent="0.2">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row>
    <row r="314" spans="2:32" x14ac:dyDescent="0.2">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15" spans="2:32" x14ac:dyDescent="0.2">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row>
    <row r="316" spans="2:32" x14ac:dyDescent="0.2">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row>
    <row r="317" spans="2:32" x14ac:dyDescent="0.2">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row>
    <row r="318" spans="2:32" x14ac:dyDescent="0.2">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row>
    <row r="319" spans="2:32" x14ac:dyDescent="0.2">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row>
    <row r="320" spans="2:32" x14ac:dyDescent="0.2">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row>
    <row r="321" spans="2:32" x14ac:dyDescent="0.2">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row>
    <row r="322" spans="2:32" x14ac:dyDescent="0.2">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row>
    <row r="323" spans="2:32" x14ac:dyDescent="0.2">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row>
    <row r="324" spans="2:32" x14ac:dyDescent="0.2">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row>
    <row r="325" spans="2:32" x14ac:dyDescent="0.2">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row>
    <row r="326" spans="2:32" x14ac:dyDescent="0.2">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row>
    <row r="327" spans="2:32" x14ac:dyDescent="0.2">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row>
    <row r="328" spans="2:32" x14ac:dyDescent="0.2">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row>
    <row r="329" spans="2:32" x14ac:dyDescent="0.2">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row>
    <row r="330" spans="2:32" x14ac:dyDescent="0.2">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row>
    <row r="331" spans="2:32" x14ac:dyDescent="0.2">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row>
    <row r="332" spans="2:32" x14ac:dyDescent="0.2">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row>
    <row r="333" spans="2:32" x14ac:dyDescent="0.2">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row>
    <row r="334" spans="2:32" x14ac:dyDescent="0.2">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row>
    <row r="335" spans="2:32" x14ac:dyDescent="0.2">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row>
    <row r="336" spans="2:32" x14ac:dyDescent="0.2">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row>
    <row r="337" spans="2:32" x14ac:dyDescent="0.2">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row>
    <row r="338" spans="2:32" x14ac:dyDescent="0.2">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row>
    <row r="339" spans="2:32" x14ac:dyDescent="0.2">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row>
    <row r="340" spans="2:32" x14ac:dyDescent="0.2">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row>
    <row r="341" spans="2:32" x14ac:dyDescent="0.2">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row>
    <row r="342" spans="2:32" x14ac:dyDescent="0.2">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row>
    <row r="343" spans="2:32" x14ac:dyDescent="0.2">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row>
    <row r="344" spans="2:32" x14ac:dyDescent="0.2">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row>
    <row r="345" spans="2:32" x14ac:dyDescent="0.2">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row>
    <row r="346" spans="2:32" x14ac:dyDescent="0.2">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row>
    <row r="347" spans="2:32" x14ac:dyDescent="0.2">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row>
    <row r="348" spans="2:32" x14ac:dyDescent="0.2">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row>
    <row r="349" spans="2:32" x14ac:dyDescent="0.2">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row>
    <row r="350" spans="2:32" x14ac:dyDescent="0.2">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row>
    <row r="351" spans="2:32" x14ac:dyDescent="0.2">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row>
    <row r="352" spans="2:32" x14ac:dyDescent="0.2">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row>
    <row r="353" spans="2:32" x14ac:dyDescent="0.2">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2:32" x14ac:dyDescent="0.2">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row>
    <row r="355" spans="2:32" x14ac:dyDescent="0.2">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row>
    <row r="356" spans="2:32" x14ac:dyDescent="0.2">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row>
    <row r="357" spans="2:32" x14ac:dyDescent="0.2">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row>
    <row r="358" spans="2:32" x14ac:dyDescent="0.2">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row>
    <row r="359" spans="2:32" x14ac:dyDescent="0.2">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row>
    <row r="360" spans="2:32" x14ac:dyDescent="0.2">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row>
    <row r="361" spans="2:32" x14ac:dyDescent="0.2">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row>
    <row r="362" spans="2:32" x14ac:dyDescent="0.2">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row>
    <row r="363" spans="2:32" x14ac:dyDescent="0.2">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row>
    <row r="364" spans="2:32" x14ac:dyDescent="0.2">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row>
    <row r="365" spans="2:32" x14ac:dyDescent="0.2">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row>
    <row r="366" spans="2:32" x14ac:dyDescent="0.2">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row>
    <row r="367" spans="2:32" x14ac:dyDescent="0.2">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row>
    <row r="368" spans="2:32" x14ac:dyDescent="0.2">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row>
    <row r="369" spans="2:32" x14ac:dyDescent="0.2">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row>
    <row r="370" spans="2:32" x14ac:dyDescent="0.2">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row>
    <row r="371" spans="2:32" x14ac:dyDescent="0.2">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row>
    <row r="372" spans="2:32" x14ac:dyDescent="0.2">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row>
    <row r="373" spans="2:32" x14ac:dyDescent="0.2">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row>
    <row r="374" spans="2:32" x14ac:dyDescent="0.2">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row>
    <row r="375" spans="2:32" x14ac:dyDescent="0.2">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row>
    <row r="376" spans="2:32" x14ac:dyDescent="0.2">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row>
    <row r="377" spans="2:32" x14ac:dyDescent="0.2">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row>
    <row r="378" spans="2:32" x14ac:dyDescent="0.2">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row>
    <row r="379" spans="2:32" x14ac:dyDescent="0.2">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row>
    <row r="380" spans="2:32" x14ac:dyDescent="0.2">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row>
    <row r="381" spans="2:32" x14ac:dyDescent="0.2">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row>
    <row r="382" spans="2:32" x14ac:dyDescent="0.2">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row>
    <row r="383" spans="2:32" x14ac:dyDescent="0.2">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row>
    <row r="384" spans="2:32" x14ac:dyDescent="0.2">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row>
    <row r="385" spans="2:32" x14ac:dyDescent="0.2">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row>
    <row r="386" spans="2:32" x14ac:dyDescent="0.2">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row>
    <row r="387" spans="2:32" x14ac:dyDescent="0.2">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row>
    <row r="388" spans="2:32" x14ac:dyDescent="0.2">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389" spans="2:32" x14ac:dyDescent="0.2">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row>
    <row r="390" spans="2:32" x14ac:dyDescent="0.2">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row>
    <row r="391" spans="2:32" x14ac:dyDescent="0.2">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row>
    <row r="392" spans="2:32" x14ac:dyDescent="0.2">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row>
    <row r="393" spans="2:32" x14ac:dyDescent="0.2">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row>
    <row r="394" spans="2:32" x14ac:dyDescent="0.2">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row>
    <row r="395" spans="2:32" x14ac:dyDescent="0.2">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row>
    <row r="396" spans="2:32" x14ac:dyDescent="0.2">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row>
    <row r="397" spans="2:32" x14ac:dyDescent="0.2">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row>
    <row r="398" spans="2:32" x14ac:dyDescent="0.2">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row>
    <row r="399" spans="2:32" x14ac:dyDescent="0.2">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row>
    <row r="400" spans="2:32" x14ac:dyDescent="0.2">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row>
    <row r="401" spans="2:32" x14ac:dyDescent="0.2">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row>
    <row r="402" spans="2:32" x14ac:dyDescent="0.2">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row>
    <row r="403" spans="2:32" x14ac:dyDescent="0.2">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row>
    <row r="404" spans="2:32" x14ac:dyDescent="0.2">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row>
    <row r="405" spans="2:32" x14ac:dyDescent="0.2">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row>
    <row r="406" spans="2:32" x14ac:dyDescent="0.2">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row>
    <row r="407" spans="2:32" x14ac:dyDescent="0.2">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row>
    <row r="408" spans="2:32" x14ac:dyDescent="0.2">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row>
    <row r="409" spans="2:32" x14ac:dyDescent="0.2">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row>
    <row r="410" spans="2:32" x14ac:dyDescent="0.2">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row>
    <row r="411" spans="2:32" x14ac:dyDescent="0.2">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row>
    <row r="412" spans="2:32" x14ac:dyDescent="0.2">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row>
    <row r="413" spans="2:32" x14ac:dyDescent="0.2">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row>
    <row r="414" spans="2:32" x14ac:dyDescent="0.2">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row>
    <row r="415" spans="2:32" x14ac:dyDescent="0.2">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row>
    <row r="416" spans="2:32" x14ac:dyDescent="0.2">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17" spans="2:32" x14ac:dyDescent="0.2">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row>
    <row r="418" spans="2:32" x14ac:dyDescent="0.2">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row>
    <row r="419" spans="2:32" x14ac:dyDescent="0.2">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row>
    <row r="420" spans="2:32" x14ac:dyDescent="0.2">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row>
    <row r="421" spans="2:32" x14ac:dyDescent="0.2">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row>
    <row r="422" spans="2:32" x14ac:dyDescent="0.2">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row>
    <row r="423" spans="2:32" x14ac:dyDescent="0.2">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row>
    <row r="424" spans="2:32" x14ac:dyDescent="0.2">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row>
    <row r="425" spans="2:32" x14ac:dyDescent="0.2">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row>
    <row r="426" spans="2:32" x14ac:dyDescent="0.2">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row>
    <row r="427" spans="2:32" x14ac:dyDescent="0.2">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row>
    <row r="428" spans="2:32" x14ac:dyDescent="0.2">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row>
    <row r="429" spans="2:32" x14ac:dyDescent="0.2">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row>
    <row r="430" spans="2:32" x14ac:dyDescent="0.2">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row>
    <row r="431" spans="2:32" x14ac:dyDescent="0.2">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row>
    <row r="432" spans="2:32" x14ac:dyDescent="0.2">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row>
    <row r="433" spans="2:32" x14ac:dyDescent="0.2">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row>
    <row r="434" spans="2:32" x14ac:dyDescent="0.2">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row>
    <row r="435" spans="2:32" x14ac:dyDescent="0.2">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row>
    <row r="436" spans="2:32" x14ac:dyDescent="0.2">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row>
    <row r="437" spans="2:32" x14ac:dyDescent="0.2">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row>
    <row r="438" spans="2:32" x14ac:dyDescent="0.2">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row>
    <row r="439" spans="2:32" x14ac:dyDescent="0.2">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row>
    <row r="440" spans="2:32" x14ac:dyDescent="0.2">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row>
    <row r="441" spans="2:32" x14ac:dyDescent="0.2">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row>
    <row r="442" spans="2:32" x14ac:dyDescent="0.2">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row>
    <row r="443" spans="2:32" x14ac:dyDescent="0.2">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row>
    <row r="444" spans="2:32" x14ac:dyDescent="0.2">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45" spans="2:32" x14ac:dyDescent="0.2">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row>
    <row r="446" spans="2:32" x14ac:dyDescent="0.2">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row>
    <row r="447" spans="2:32" x14ac:dyDescent="0.2">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row>
    <row r="448" spans="2:32" x14ac:dyDescent="0.2">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row>
    <row r="449" spans="2:32" x14ac:dyDescent="0.2">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row>
    <row r="450" spans="2:32" x14ac:dyDescent="0.2">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row>
    <row r="451" spans="2:32" x14ac:dyDescent="0.2">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row>
    <row r="452" spans="2:32" x14ac:dyDescent="0.2">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row>
    <row r="453" spans="2:32" x14ac:dyDescent="0.2">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row>
    <row r="454" spans="2:32" x14ac:dyDescent="0.2">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row>
    <row r="455" spans="2:32" x14ac:dyDescent="0.2">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row>
    <row r="456" spans="2:32" x14ac:dyDescent="0.2">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row>
    <row r="457" spans="2:32" x14ac:dyDescent="0.2">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row>
    <row r="458" spans="2:32" x14ac:dyDescent="0.2">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row>
    <row r="459" spans="2:32" x14ac:dyDescent="0.2">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row>
    <row r="460" spans="2:32" x14ac:dyDescent="0.2">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row>
    <row r="461" spans="2:32" x14ac:dyDescent="0.2">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row>
    <row r="462" spans="2:32" x14ac:dyDescent="0.2">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row>
    <row r="463" spans="2:32" x14ac:dyDescent="0.2">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row>
    <row r="464" spans="2:32" x14ac:dyDescent="0.2">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row>
    <row r="465" spans="2:32" x14ac:dyDescent="0.2">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row>
    <row r="466" spans="2:32" x14ac:dyDescent="0.2">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row>
    <row r="467" spans="2:32" x14ac:dyDescent="0.2">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row>
    <row r="468" spans="2:32" x14ac:dyDescent="0.2">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69" spans="2:32" x14ac:dyDescent="0.2">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row>
    <row r="470" spans="2:32" x14ac:dyDescent="0.2">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row>
    <row r="471" spans="2:32" x14ac:dyDescent="0.2">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row>
    <row r="472" spans="2:32" x14ac:dyDescent="0.2">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row>
    <row r="473" spans="2:32" x14ac:dyDescent="0.2">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row>
    <row r="474" spans="2:32" x14ac:dyDescent="0.2">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row>
    <row r="475" spans="2:32" x14ac:dyDescent="0.2">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row>
    <row r="476" spans="2:32" x14ac:dyDescent="0.2">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row>
    <row r="477" spans="2:32" x14ac:dyDescent="0.2">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row>
    <row r="478" spans="2:32" x14ac:dyDescent="0.2">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row>
    <row r="479" spans="2:32" x14ac:dyDescent="0.2">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row>
    <row r="480" spans="2:32" x14ac:dyDescent="0.2">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row>
    <row r="481" spans="2:32" x14ac:dyDescent="0.2">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row>
    <row r="482" spans="2:32" x14ac:dyDescent="0.2">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row>
    <row r="483" spans="2:32" x14ac:dyDescent="0.2">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row>
    <row r="484" spans="2:32" x14ac:dyDescent="0.2">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row>
    <row r="485" spans="2:32" x14ac:dyDescent="0.2">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row>
    <row r="486" spans="2:32" x14ac:dyDescent="0.2">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row>
    <row r="487" spans="2:32" x14ac:dyDescent="0.2">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row>
    <row r="488" spans="2:32" x14ac:dyDescent="0.2">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row>
    <row r="489" spans="2:32" x14ac:dyDescent="0.2">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row>
    <row r="490" spans="2:32" x14ac:dyDescent="0.2">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row>
    <row r="491" spans="2:32" x14ac:dyDescent="0.2">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row>
    <row r="492" spans="2:32" x14ac:dyDescent="0.2">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row>
    <row r="493" spans="2:32" x14ac:dyDescent="0.2">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row>
    <row r="494" spans="2:32" x14ac:dyDescent="0.2">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row>
    <row r="495" spans="2:32" x14ac:dyDescent="0.2">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row>
    <row r="496" spans="2:32" x14ac:dyDescent="0.2">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row>
    <row r="497" spans="2:32" x14ac:dyDescent="0.2">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498" spans="2:32" x14ac:dyDescent="0.2">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row>
    <row r="499" spans="2:32" x14ac:dyDescent="0.2">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row>
    <row r="500" spans="2:32" x14ac:dyDescent="0.2">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row>
    <row r="501" spans="2:32" x14ac:dyDescent="0.2">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row>
    <row r="502" spans="2:32" x14ac:dyDescent="0.2">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row>
    <row r="503" spans="2:32" x14ac:dyDescent="0.2">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row>
    <row r="504" spans="2:32" x14ac:dyDescent="0.2">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row>
    <row r="505" spans="2:32" x14ac:dyDescent="0.2">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row>
    <row r="506" spans="2:32" x14ac:dyDescent="0.2">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row>
    <row r="507" spans="2:32" x14ac:dyDescent="0.2">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row>
    <row r="508" spans="2:32" x14ac:dyDescent="0.2">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row>
    <row r="509" spans="2:32" x14ac:dyDescent="0.2">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row>
    <row r="510" spans="2:32" x14ac:dyDescent="0.2">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row>
    <row r="511" spans="2:32" x14ac:dyDescent="0.2">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row>
    <row r="512" spans="2:32" x14ac:dyDescent="0.2">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row>
    <row r="513" spans="2:32" x14ac:dyDescent="0.2">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row>
    <row r="514" spans="2:32" x14ac:dyDescent="0.2">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row>
    <row r="515" spans="2:32" x14ac:dyDescent="0.2">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row>
    <row r="516" spans="2:32" x14ac:dyDescent="0.2">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row>
    <row r="517" spans="2:32" x14ac:dyDescent="0.2">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row>
    <row r="518" spans="2:32" x14ac:dyDescent="0.2">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row>
    <row r="519" spans="2:32" x14ac:dyDescent="0.2">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row>
    <row r="520" spans="2:32" x14ac:dyDescent="0.2">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row>
    <row r="521" spans="2:32" x14ac:dyDescent="0.2">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row>
    <row r="522" spans="2:32" x14ac:dyDescent="0.2">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row>
    <row r="523" spans="2:32" x14ac:dyDescent="0.2">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row>
    <row r="524" spans="2:32" x14ac:dyDescent="0.2">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row>
    <row r="525" spans="2:32" x14ac:dyDescent="0.2">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row>
    <row r="526" spans="2:32" x14ac:dyDescent="0.2">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27" spans="2:32" x14ac:dyDescent="0.2">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row>
    <row r="528" spans="2:32" x14ac:dyDescent="0.2">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row>
    <row r="529" spans="2:32" x14ac:dyDescent="0.2">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row>
    <row r="530" spans="2:32" x14ac:dyDescent="0.2">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row>
    <row r="531" spans="2:32" x14ac:dyDescent="0.2">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row>
    <row r="532" spans="2:32" x14ac:dyDescent="0.2">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row>
    <row r="533" spans="2:32" x14ac:dyDescent="0.2">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row>
    <row r="534" spans="2:32" x14ac:dyDescent="0.2">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row>
    <row r="535" spans="2:32" x14ac:dyDescent="0.2">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row>
    <row r="536" spans="2:32" x14ac:dyDescent="0.2">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row>
    <row r="537" spans="2:32" x14ac:dyDescent="0.2">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row>
    <row r="538" spans="2:32" x14ac:dyDescent="0.2">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row>
    <row r="539" spans="2:32" x14ac:dyDescent="0.2">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row>
    <row r="540" spans="2:32" x14ac:dyDescent="0.2">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row>
    <row r="541" spans="2:32" x14ac:dyDescent="0.2">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row>
    <row r="542" spans="2:32" x14ac:dyDescent="0.2">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row>
    <row r="543" spans="2:32" x14ac:dyDescent="0.2">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row>
    <row r="544" spans="2:32" x14ac:dyDescent="0.2">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row>
    <row r="545" spans="2:32" x14ac:dyDescent="0.2">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row>
    <row r="546" spans="2:32" x14ac:dyDescent="0.2">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row>
    <row r="547" spans="2:32" x14ac:dyDescent="0.2">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row>
    <row r="548" spans="2:32" x14ac:dyDescent="0.2">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row>
    <row r="549" spans="2:32" x14ac:dyDescent="0.2">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row>
    <row r="550" spans="2:32" x14ac:dyDescent="0.2">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row>
    <row r="551" spans="2:32" x14ac:dyDescent="0.2">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row>
    <row r="552" spans="2:32" x14ac:dyDescent="0.2">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row>
    <row r="553" spans="2:32" x14ac:dyDescent="0.2">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row>
    <row r="554" spans="2:32" x14ac:dyDescent="0.2">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row>
    <row r="555" spans="2:32" x14ac:dyDescent="0.2">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row>
    <row r="556" spans="2:32" x14ac:dyDescent="0.2">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row>
    <row r="557" spans="2:32" x14ac:dyDescent="0.2">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row>
    <row r="558" spans="2:32" x14ac:dyDescent="0.2">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row>
    <row r="559" spans="2:32" x14ac:dyDescent="0.2">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row>
    <row r="560" spans="2:32" x14ac:dyDescent="0.2">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row>
    <row r="561" spans="2:32" x14ac:dyDescent="0.2">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row>
    <row r="562" spans="2:32" x14ac:dyDescent="0.2">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row>
    <row r="563" spans="2:32" x14ac:dyDescent="0.2">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row>
    <row r="564" spans="2:32" x14ac:dyDescent="0.2">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row>
    <row r="565" spans="2:32" x14ac:dyDescent="0.2">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row>
    <row r="566" spans="2:32" x14ac:dyDescent="0.2">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row>
    <row r="567" spans="2:32" x14ac:dyDescent="0.2">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row>
    <row r="568" spans="2:32" x14ac:dyDescent="0.2">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row>
    <row r="569" spans="2:32" x14ac:dyDescent="0.2">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row>
    <row r="570" spans="2:32" x14ac:dyDescent="0.2">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row>
    <row r="571" spans="2:32" x14ac:dyDescent="0.2">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row>
    <row r="572" spans="2:32" x14ac:dyDescent="0.2">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row>
    <row r="573" spans="2:32" x14ac:dyDescent="0.2">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row>
    <row r="574" spans="2:32" x14ac:dyDescent="0.2">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row>
    <row r="575" spans="2:32" x14ac:dyDescent="0.2">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row>
    <row r="576" spans="2:32" x14ac:dyDescent="0.2">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row>
    <row r="577" spans="2:32" x14ac:dyDescent="0.2">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row>
    <row r="578" spans="2:32" x14ac:dyDescent="0.2">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row>
    <row r="579" spans="2:32" x14ac:dyDescent="0.2">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row>
    <row r="580" spans="2:32" x14ac:dyDescent="0.2">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row>
    <row r="581" spans="2:32" x14ac:dyDescent="0.2">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row>
    <row r="582" spans="2:32" x14ac:dyDescent="0.2">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row>
    <row r="583" spans="2:32" x14ac:dyDescent="0.2">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row>
    <row r="584" spans="2:32" x14ac:dyDescent="0.2">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row>
    <row r="585" spans="2:32" x14ac:dyDescent="0.2">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row>
    <row r="586" spans="2:32" x14ac:dyDescent="0.2">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row>
    <row r="587" spans="2:32" x14ac:dyDescent="0.2">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row>
    <row r="588" spans="2:32" x14ac:dyDescent="0.2">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row>
    <row r="589" spans="2:32" x14ac:dyDescent="0.2">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row>
    <row r="590" spans="2:32" x14ac:dyDescent="0.2">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row>
    <row r="591" spans="2:32" x14ac:dyDescent="0.2">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row>
    <row r="592" spans="2:32" x14ac:dyDescent="0.2">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row>
    <row r="593" spans="2:32" x14ac:dyDescent="0.2">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row>
    <row r="594" spans="2:32" x14ac:dyDescent="0.2">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row>
    <row r="595" spans="2:32" x14ac:dyDescent="0.2">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row>
    <row r="596" spans="2:32" x14ac:dyDescent="0.2">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row>
    <row r="597" spans="2:32" x14ac:dyDescent="0.2">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row>
    <row r="598" spans="2:32" x14ac:dyDescent="0.2">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row>
    <row r="599" spans="2:32" x14ac:dyDescent="0.2">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row>
    <row r="600" spans="2:32" x14ac:dyDescent="0.2">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row>
    <row r="601" spans="2:32" x14ac:dyDescent="0.2">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row>
    <row r="602" spans="2:32" x14ac:dyDescent="0.2">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row>
    <row r="603" spans="2:32" x14ac:dyDescent="0.2">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row>
    <row r="604" spans="2:32" x14ac:dyDescent="0.2">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row>
    <row r="605" spans="2:32" x14ac:dyDescent="0.2">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row>
    <row r="606" spans="2:32" x14ac:dyDescent="0.2">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row>
    <row r="607" spans="2:32" x14ac:dyDescent="0.2">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row>
    <row r="608" spans="2:32" x14ac:dyDescent="0.2">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row>
    <row r="609" spans="2:32" x14ac:dyDescent="0.2">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row>
    <row r="610" spans="2:32" x14ac:dyDescent="0.2">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row>
    <row r="611" spans="2:32" x14ac:dyDescent="0.2">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row>
    <row r="612" spans="2:32" x14ac:dyDescent="0.2">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row>
    <row r="613" spans="2:32" x14ac:dyDescent="0.2">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row>
    <row r="614" spans="2:32" x14ac:dyDescent="0.2">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row>
    <row r="615" spans="2:32" x14ac:dyDescent="0.2">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row>
    <row r="616" spans="2:32" x14ac:dyDescent="0.2">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row>
    <row r="617" spans="2:32" x14ac:dyDescent="0.2">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row>
    <row r="618" spans="2:32" x14ac:dyDescent="0.2">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row>
    <row r="619" spans="2:32" x14ac:dyDescent="0.2">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row>
    <row r="620" spans="2:32" x14ac:dyDescent="0.2">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row>
    <row r="621" spans="2:32" x14ac:dyDescent="0.2">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row>
    <row r="622" spans="2:32" x14ac:dyDescent="0.2">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row>
    <row r="623" spans="2:32" x14ac:dyDescent="0.2">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row>
    <row r="624" spans="2:32" x14ac:dyDescent="0.2">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row>
    <row r="625" spans="2:32" x14ac:dyDescent="0.2">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row>
    <row r="626" spans="2:32" x14ac:dyDescent="0.2">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row>
    <row r="627" spans="2:32" x14ac:dyDescent="0.2">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row>
    <row r="628" spans="2:32" x14ac:dyDescent="0.2">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row>
    <row r="629" spans="2:32" x14ac:dyDescent="0.2">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row>
    <row r="630" spans="2:32" x14ac:dyDescent="0.2">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row>
    <row r="631" spans="2:32" x14ac:dyDescent="0.2">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row>
    <row r="632" spans="2:32" x14ac:dyDescent="0.2">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row>
    <row r="633" spans="2:32" x14ac:dyDescent="0.2">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row>
    <row r="634" spans="2:32" x14ac:dyDescent="0.2">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row>
    <row r="635" spans="2:32" x14ac:dyDescent="0.2">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row>
    <row r="636" spans="2:32" x14ac:dyDescent="0.2">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row>
    <row r="637" spans="2:32" x14ac:dyDescent="0.2">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row>
    <row r="638" spans="2:32" x14ac:dyDescent="0.2">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row>
    <row r="639" spans="2:32" x14ac:dyDescent="0.2">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row>
    <row r="640" spans="2:32" x14ac:dyDescent="0.2">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row>
    <row r="641" spans="2:32" x14ac:dyDescent="0.2">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row>
    <row r="642" spans="2:32" x14ac:dyDescent="0.2">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row>
    <row r="643" spans="2:32" x14ac:dyDescent="0.2">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row>
    <row r="644" spans="2:32" x14ac:dyDescent="0.2">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row>
    <row r="645" spans="2:32" x14ac:dyDescent="0.2">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row>
    <row r="646" spans="2:32" x14ac:dyDescent="0.2">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row>
    <row r="647" spans="2:32" x14ac:dyDescent="0.2">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row>
    <row r="648" spans="2:32" x14ac:dyDescent="0.2">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row>
    <row r="649" spans="2:32" x14ac:dyDescent="0.2">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row>
    <row r="650" spans="2:32" x14ac:dyDescent="0.2">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row>
    <row r="651" spans="2:32" x14ac:dyDescent="0.2">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row>
    <row r="652" spans="2:32" x14ac:dyDescent="0.2">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row>
    <row r="653" spans="2:32" x14ac:dyDescent="0.2">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row>
    <row r="654" spans="2:32" x14ac:dyDescent="0.2">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row>
    <row r="655" spans="2:32" x14ac:dyDescent="0.2">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row>
    <row r="656" spans="2:32" x14ac:dyDescent="0.2">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row>
    <row r="657" spans="2:32" x14ac:dyDescent="0.2">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row>
    <row r="658" spans="2:32" x14ac:dyDescent="0.2">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row>
    <row r="659" spans="2:32" x14ac:dyDescent="0.2">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row>
    <row r="660" spans="2:32" x14ac:dyDescent="0.2">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row>
    <row r="661" spans="2:32" x14ac:dyDescent="0.2">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row>
    <row r="662" spans="2:32" x14ac:dyDescent="0.2">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row>
    <row r="663" spans="2:32" x14ac:dyDescent="0.2">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row>
    <row r="664" spans="2:32" x14ac:dyDescent="0.2">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row>
    <row r="665" spans="2:32" x14ac:dyDescent="0.2">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row>
    <row r="666" spans="2:32" x14ac:dyDescent="0.2">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row>
    <row r="667" spans="2:32" x14ac:dyDescent="0.2">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row>
    <row r="668" spans="2:32" x14ac:dyDescent="0.2">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row>
    <row r="669" spans="2:32" x14ac:dyDescent="0.2">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row>
    <row r="670" spans="2:32" x14ac:dyDescent="0.2">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row>
    <row r="671" spans="2:32" x14ac:dyDescent="0.2">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row>
    <row r="672" spans="2:32" x14ac:dyDescent="0.2">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row>
    <row r="673" spans="2:32" x14ac:dyDescent="0.2">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row>
    <row r="674" spans="2:32" x14ac:dyDescent="0.2">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row>
    <row r="675" spans="2:32" x14ac:dyDescent="0.2">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row>
    <row r="676" spans="2:32" x14ac:dyDescent="0.2">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row>
    <row r="677" spans="2:32" x14ac:dyDescent="0.2">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row>
    <row r="678" spans="2:32" x14ac:dyDescent="0.2">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row>
    <row r="679" spans="2:32" x14ac:dyDescent="0.2">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row>
    <row r="680" spans="2:32" x14ac:dyDescent="0.2">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row>
    <row r="681" spans="2:32" x14ac:dyDescent="0.2">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row>
    <row r="682" spans="2:32" x14ac:dyDescent="0.2">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row>
    <row r="683" spans="2:32" x14ac:dyDescent="0.2">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row>
    <row r="684" spans="2:32" x14ac:dyDescent="0.2">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row>
    <row r="685" spans="2:32" x14ac:dyDescent="0.2">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row>
    <row r="686" spans="2:32" x14ac:dyDescent="0.2">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2:32" x14ac:dyDescent="0.2">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row>
    <row r="688" spans="2:32" x14ac:dyDescent="0.2">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row>
    <row r="689" spans="2:32" x14ac:dyDescent="0.2">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row>
    <row r="690" spans="2:32" x14ac:dyDescent="0.2">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row>
    <row r="691" spans="2:32" x14ac:dyDescent="0.2">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row>
    <row r="692" spans="2:32" x14ac:dyDescent="0.2">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row>
    <row r="693" spans="2:32" x14ac:dyDescent="0.2">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row>
    <row r="694" spans="2:32" x14ac:dyDescent="0.2">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row>
    <row r="695" spans="2:32" x14ac:dyDescent="0.2">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row>
    <row r="696" spans="2:32" x14ac:dyDescent="0.2">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row>
    <row r="697" spans="2:32" x14ac:dyDescent="0.2">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row>
    <row r="698" spans="2:32" x14ac:dyDescent="0.2">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row>
    <row r="699" spans="2:32" x14ac:dyDescent="0.2">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row>
    <row r="700" spans="2:32" x14ac:dyDescent="0.2">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row>
    <row r="701" spans="2:32" x14ac:dyDescent="0.2">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row>
    <row r="702" spans="2:32" x14ac:dyDescent="0.2">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row>
    <row r="703" spans="2:32" x14ac:dyDescent="0.2">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row>
    <row r="704" spans="2:32" x14ac:dyDescent="0.2">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row>
    <row r="705" spans="2:32" x14ac:dyDescent="0.2">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row>
    <row r="706" spans="2:32" x14ac:dyDescent="0.2">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row>
    <row r="707" spans="2:32" x14ac:dyDescent="0.2">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row>
    <row r="708" spans="2:32" x14ac:dyDescent="0.2">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row>
    <row r="709" spans="2:32" x14ac:dyDescent="0.2">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row>
    <row r="710" spans="2:32" x14ac:dyDescent="0.2">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row>
    <row r="711" spans="2:32" x14ac:dyDescent="0.2">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row>
    <row r="712" spans="2:32" x14ac:dyDescent="0.2">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row>
    <row r="713" spans="2:32" x14ac:dyDescent="0.2">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row>
    <row r="714" spans="2:32" x14ac:dyDescent="0.2">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row>
    <row r="715" spans="2:32" x14ac:dyDescent="0.2">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row>
    <row r="716" spans="2:32" x14ac:dyDescent="0.2">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row>
    <row r="717" spans="2:32" x14ac:dyDescent="0.2">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row>
    <row r="718" spans="2:32" x14ac:dyDescent="0.2">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row>
    <row r="719" spans="2:32" x14ac:dyDescent="0.2">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row>
    <row r="720" spans="2:32" x14ac:dyDescent="0.2">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row>
    <row r="721" spans="2:32" x14ac:dyDescent="0.2">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row>
    <row r="722" spans="2:32" x14ac:dyDescent="0.2">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row>
    <row r="723" spans="2:32" x14ac:dyDescent="0.2">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row>
    <row r="724" spans="2:32" x14ac:dyDescent="0.2">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row>
    <row r="725" spans="2:32" x14ac:dyDescent="0.2">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row>
    <row r="726" spans="2:32" x14ac:dyDescent="0.2">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row>
    <row r="727" spans="2:32" x14ac:dyDescent="0.2">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row>
    <row r="728" spans="2:32" x14ac:dyDescent="0.2">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row>
    <row r="729" spans="2:32" x14ac:dyDescent="0.2">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row>
    <row r="730" spans="2:32" x14ac:dyDescent="0.2">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row>
    <row r="731" spans="2:32" x14ac:dyDescent="0.2">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row>
    <row r="732" spans="2:32" x14ac:dyDescent="0.2">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row>
    <row r="733" spans="2:32" x14ac:dyDescent="0.2">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row>
    <row r="734" spans="2:32" x14ac:dyDescent="0.2">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row>
    <row r="735" spans="2:32" x14ac:dyDescent="0.2">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row>
    <row r="736" spans="2:32" x14ac:dyDescent="0.2">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row>
    <row r="737" spans="2:32" x14ac:dyDescent="0.2">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row>
    <row r="738" spans="2:32" x14ac:dyDescent="0.2">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row>
    <row r="739" spans="2:32" x14ac:dyDescent="0.2">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row>
    <row r="740" spans="2:32" x14ac:dyDescent="0.2">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row>
    <row r="741" spans="2:32" x14ac:dyDescent="0.2">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row>
    <row r="742" spans="2:32" x14ac:dyDescent="0.2">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row>
    <row r="743" spans="2:32" x14ac:dyDescent="0.2">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row>
    <row r="744" spans="2:32" x14ac:dyDescent="0.2">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row>
    <row r="745" spans="2:32" x14ac:dyDescent="0.2">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row>
    <row r="746" spans="2:32" x14ac:dyDescent="0.2">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row>
    <row r="747" spans="2:32" x14ac:dyDescent="0.2">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row>
    <row r="748" spans="2:32" x14ac:dyDescent="0.2">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row>
    <row r="749" spans="2:32" x14ac:dyDescent="0.2">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row>
    <row r="750" spans="2:32" x14ac:dyDescent="0.2">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row>
    <row r="751" spans="2:32" x14ac:dyDescent="0.2">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row>
    <row r="752" spans="2:32" x14ac:dyDescent="0.2">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row>
    <row r="753" spans="2:32" x14ac:dyDescent="0.2">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row>
    <row r="754" spans="2:32" x14ac:dyDescent="0.2">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row>
    <row r="755" spans="2:32" x14ac:dyDescent="0.2">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row>
    <row r="756" spans="2:32" x14ac:dyDescent="0.2">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row>
    <row r="757" spans="2:32" x14ac:dyDescent="0.2">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row>
    <row r="758" spans="2:32" x14ac:dyDescent="0.2">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row>
    <row r="759" spans="2:32" x14ac:dyDescent="0.2">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row>
    <row r="760" spans="2:32" x14ac:dyDescent="0.2">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row>
    <row r="761" spans="2:32" x14ac:dyDescent="0.2">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row>
    <row r="762" spans="2:32" x14ac:dyDescent="0.2">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row>
    <row r="763" spans="2:32" x14ac:dyDescent="0.2">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row>
    <row r="764" spans="2:32" x14ac:dyDescent="0.2">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row>
    <row r="765" spans="2:32" x14ac:dyDescent="0.2">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row>
    <row r="766" spans="2:32" x14ac:dyDescent="0.2">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row>
    <row r="767" spans="2:32" x14ac:dyDescent="0.2">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row>
    <row r="768" spans="2:32" x14ac:dyDescent="0.2">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row>
    <row r="769" spans="2:32" x14ac:dyDescent="0.2">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row>
    <row r="770" spans="2:32" x14ac:dyDescent="0.2">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row>
    <row r="771" spans="2:32" x14ac:dyDescent="0.2">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row>
    <row r="772" spans="2:32" x14ac:dyDescent="0.2">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row>
    <row r="773" spans="2:32" x14ac:dyDescent="0.2">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row>
    <row r="774" spans="2:32" x14ac:dyDescent="0.2">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row>
    <row r="775" spans="2:32" x14ac:dyDescent="0.2">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row>
    <row r="776" spans="2:32" x14ac:dyDescent="0.2">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row>
    <row r="777" spans="2:32" x14ac:dyDescent="0.2">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row>
    <row r="778" spans="2:32" x14ac:dyDescent="0.2">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row>
    <row r="779" spans="2:32" x14ac:dyDescent="0.2">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row>
    <row r="780" spans="2:32" x14ac:dyDescent="0.2">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row>
    <row r="781" spans="2:32" x14ac:dyDescent="0.2">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row>
    <row r="782" spans="2:32" x14ac:dyDescent="0.2">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row>
    <row r="783" spans="2:32" x14ac:dyDescent="0.2">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row>
    <row r="784" spans="2:32" x14ac:dyDescent="0.2">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row>
    <row r="785" spans="2:32" x14ac:dyDescent="0.2">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row>
    <row r="786" spans="2:32" x14ac:dyDescent="0.2">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row>
    <row r="787" spans="2:32" x14ac:dyDescent="0.2">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row>
    <row r="788" spans="2:32" x14ac:dyDescent="0.2">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row>
    <row r="789" spans="2:32" x14ac:dyDescent="0.2">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row>
    <row r="790" spans="2:32" x14ac:dyDescent="0.2">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row>
    <row r="791" spans="2:32" x14ac:dyDescent="0.2">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row>
    <row r="792" spans="2:32" x14ac:dyDescent="0.2">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row>
    <row r="793" spans="2:32" x14ac:dyDescent="0.2">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row>
    <row r="794" spans="2:32" x14ac:dyDescent="0.2">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row>
    <row r="795" spans="2:32" x14ac:dyDescent="0.2">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row>
    <row r="796" spans="2:32" x14ac:dyDescent="0.2">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row>
    <row r="797" spans="2:32" x14ac:dyDescent="0.2">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row>
    <row r="798" spans="2:32" x14ac:dyDescent="0.2">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row>
    <row r="799" spans="2:32" x14ac:dyDescent="0.2">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row>
    <row r="800" spans="2:32" x14ac:dyDescent="0.2">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row>
    <row r="801" spans="2:32" x14ac:dyDescent="0.2">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row>
    <row r="802" spans="2:32" x14ac:dyDescent="0.2">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row>
    <row r="803" spans="2:32" x14ac:dyDescent="0.2">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row>
    <row r="804" spans="2:32" x14ac:dyDescent="0.2">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row>
    <row r="805" spans="2:32" x14ac:dyDescent="0.2">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row>
    <row r="806" spans="2:32" x14ac:dyDescent="0.2">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row>
    <row r="807" spans="2:32" x14ac:dyDescent="0.2">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row>
    <row r="808" spans="2:32" x14ac:dyDescent="0.2">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row>
    <row r="809" spans="2:32" x14ac:dyDescent="0.2">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row>
    <row r="810" spans="2:32" x14ac:dyDescent="0.2">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row>
    <row r="811" spans="2:32" x14ac:dyDescent="0.2">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row>
    <row r="812" spans="2:32" x14ac:dyDescent="0.2">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row>
    <row r="813" spans="2:32" x14ac:dyDescent="0.2">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row>
    <row r="814" spans="2:32" x14ac:dyDescent="0.2">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row>
    <row r="815" spans="2:32" x14ac:dyDescent="0.2">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row>
    <row r="816" spans="2:32" x14ac:dyDescent="0.2">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row>
    <row r="817" spans="2:32" x14ac:dyDescent="0.2">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row>
    <row r="818" spans="2:32" x14ac:dyDescent="0.2">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row>
    <row r="819" spans="2:32" x14ac:dyDescent="0.2">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row>
    <row r="820" spans="2:32" x14ac:dyDescent="0.2">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row>
    <row r="821" spans="2:32" x14ac:dyDescent="0.2">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row>
    <row r="822" spans="2:32" x14ac:dyDescent="0.2">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row>
    <row r="823" spans="2:32" x14ac:dyDescent="0.2">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row>
    <row r="824" spans="2:32" x14ac:dyDescent="0.2">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row>
    <row r="825" spans="2:32" x14ac:dyDescent="0.2">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row>
    <row r="826" spans="2:32" x14ac:dyDescent="0.2">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row>
    <row r="827" spans="2:32" x14ac:dyDescent="0.2">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row>
    <row r="828" spans="2:32" x14ac:dyDescent="0.2">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row>
    <row r="829" spans="2:32" x14ac:dyDescent="0.2">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row>
    <row r="830" spans="2:32" x14ac:dyDescent="0.2">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row>
    <row r="831" spans="2:32" x14ac:dyDescent="0.2">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row>
    <row r="832" spans="2:32" x14ac:dyDescent="0.2">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row>
    <row r="833" spans="2:32" x14ac:dyDescent="0.2">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row>
    <row r="834" spans="2:32" x14ac:dyDescent="0.2">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row>
    <row r="835" spans="2:32" x14ac:dyDescent="0.2">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row>
    <row r="836" spans="2:32" x14ac:dyDescent="0.2">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row>
    <row r="837" spans="2:32" x14ac:dyDescent="0.2">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row>
    <row r="838" spans="2:32" x14ac:dyDescent="0.2">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row>
    <row r="839" spans="2:32" x14ac:dyDescent="0.2">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row>
    <row r="840" spans="2:32" x14ac:dyDescent="0.2">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row>
    <row r="841" spans="2:32" x14ac:dyDescent="0.2">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row>
    <row r="842" spans="2:32" x14ac:dyDescent="0.2">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row>
    <row r="843" spans="2:32" x14ac:dyDescent="0.2">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row>
    <row r="844" spans="2:32" x14ac:dyDescent="0.2">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row>
    <row r="845" spans="2:32" x14ac:dyDescent="0.2">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row>
    <row r="846" spans="2:32" x14ac:dyDescent="0.2">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row>
    <row r="847" spans="2:32" x14ac:dyDescent="0.2">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row>
    <row r="848" spans="2:32" x14ac:dyDescent="0.2">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row>
    <row r="849" spans="2:32" x14ac:dyDescent="0.2">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row>
    <row r="850" spans="2:32" x14ac:dyDescent="0.2">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row>
    <row r="851" spans="2:32" x14ac:dyDescent="0.2">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row>
    <row r="852" spans="2:32" x14ac:dyDescent="0.2">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row>
    <row r="853" spans="2:32" x14ac:dyDescent="0.2">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row>
    <row r="854" spans="2:32" x14ac:dyDescent="0.2">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row>
    <row r="855" spans="2:32" x14ac:dyDescent="0.2">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row>
    <row r="856" spans="2:32" x14ac:dyDescent="0.2">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row>
    <row r="857" spans="2:32" x14ac:dyDescent="0.2">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row>
    <row r="858" spans="2:32" x14ac:dyDescent="0.2">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row>
    <row r="859" spans="2:32" x14ac:dyDescent="0.2">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row>
    <row r="860" spans="2:32" x14ac:dyDescent="0.2">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row>
    <row r="861" spans="2:32" x14ac:dyDescent="0.2">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row>
    <row r="862" spans="2:32" x14ac:dyDescent="0.2">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row>
    <row r="863" spans="2:32" x14ac:dyDescent="0.2">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row>
    <row r="864" spans="2:32" x14ac:dyDescent="0.2">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row>
    <row r="865" spans="2:32" x14ac:dyDescent="0.2">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row>
    <row r="866" spans="2:32" x14ac:dyDescent="0.2">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row>
    <row r="867" spans="2:32" x14ac:dyDescent="0.2">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row>
    <row r="868" spans="2:32" x14ac:dyDescent="0.2">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row>
    <row r="869" spans="2:32" x14ac:dyDescent="0.2">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row>
    <row r="870" spans="2:32" x14ac:dyDescent="0.2">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row>
    <row r="871" spans="2:32" x14ac:dyDescent="0.2">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row>
    <row r="872" spans="2:32" x14ac:dyDescent="0.2">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row>
    <row r="873" spans="2:32" x14ac:dyDescent="0.2">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row>
    <row r="874" spans="2:32" x14ac:dyDescent="0.2">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row>
    <row r="875" spans="2:32" x14ac:dyDescent="0.2">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row>
    <row r="876" spans="2:32" x14ac:dyDescent="0.2">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row>
    <row r="877" spans="2:32" x14ac:dyDescent="0.2">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row>
    <row r="878" spans="2:32" x14ac:dyDescent="0.2">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row>
    <row r="879" spans="2:32" x14ac:dyDescent="0.2">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row>
    <row r="880" spans="2:32" x14ac:dyDescent="0.2">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row>
    <row r="881" spans="2:32" x14ac:dyDescent="0.2">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row>
    <row r="882" spans="2:32" x14ac:dyDescent="0.2">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row>
    <row r="883" spans="2:32" x14ac:dyDescent="0.2">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row>
    <row r="884" spans="2:32" x14ac:dyDescent="0.2">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row>
    <row r="885" spans="2:32" x14ac:dyDescent="0.2">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row>
    <row r="886" spans="2:32" x14ac:dyDescent="0.2">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row>
    <row r="887" spans="2:32" x14ac:dyDescent="0.2">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row>
    <row r="888" spans="2:32" x14ac:dyDescent="0.2">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row>
    <row r="889" spans="2:32" x14ac:dyDescent="0.2">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row>
    <row r="890" spans="2:32" x14ac:dyDescent="0.2">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row>
    <row r="891" spans="2:32" x14ac:dyDescent="0.2">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row>
    <row r="892" spans="2:32" x14ac:dyDescent="0.2">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row>
    <row r="893" spans="2:32" x14ac:dyDescent="0.2">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row>
    <row r="894" spans="2:32" x14ac:dyDescent="0.2">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row>
    <row r="895" spans="2:32" x14ac:dyDescent="0.2">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row>
    <row r="896" spans="2:32" x14ac:dyDescent="0.2">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row>
    <row r="897" spans="2:32" x14ac:dyDescent="0.2">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row>
    <row r="898" spans="2:32" x14ac:dyDescent="0.2">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row>
    <row r="899" spans="2:32" x14ac:dyDescent="0.2">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row>
    <row r="900" spans="2:32" x14ac:dyDescent="0.2">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row>
    <row r="901" spans="2:32" x14ac:dyDescent="0.2">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row>
    <row r="902" spans="2:32" x14ac:dyDescent="0.2">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row>
    <row r="903" spans="2:32" x14ac:dyDescent="0.2">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row>
    <row r="904" spans="2:32" x14ac:dyDescent="0.2">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row>
    <row r="905" spans="2:32" x14ac:dyDescent="0.2">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row>
    <row r="906" spans="2:32" x14ac:dyDescent="0.2">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row>
    <row r="907" spans="2:32" x14ac:dyDescent="0.2">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row>
    <row r="908" spans="2:32" x14ac:dyDescent="0.2">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row>
    <row r="909" spans="2:32" x14ac:dyDescent="0.2">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row>
    <row r="910" spans="2:32" x14ac:dyDescent="0.2">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row>
    <row r="911" spans="2:32" x14ac:dyDescent="0.2">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row>
    <row r="912" spans="2:32" x14ac:dyDescent="0.2">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row>
    <row r="913" spans="2:32" x14ac:dyDescent="0.2">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row>
    <row r="914" spans="2:32" x14ac:dyDescent="0.2">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row>
    <row r="915" spans="2:32" x14ac:dyDescent="0.2">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row>
    <row r="916" spans="2:32" x14ac:dyDescent="0.2">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row>
    <row r="917" spans="2:32" x14ac:dyDescent="0.2">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row>
    <row r="918" spans="2:32" x14ac:dyDescent="0.2">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row>
    <row r="919" spans="2:32" x14ac:dyDescent="0.2">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row>
    <row r="920" spans="2:32" x14ac:dyDescent="0.2">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row>
    <row r="921" spans="2:32" x14ac:dyDescent="0.2">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row>
    <row r="922" spans="2:32" x14ac:dyDescent="0.2">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row>
    <row r="923" spans="2:32" x14ac:dyDescent="0.2">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row>
    <row r="924" spans="2:32" x14ac:dyDescent="0.2">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row>
    <row r="925" spans="2:32" x14ac:dyDescent="0.2">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row>
    <row r="926" spans="2:32" x14ac:dyDescent="0.2">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row>
    <row r="927" spans="2:32" x14ac:dyDescent="0.2">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row>
    <row r="928" spans="2:32" x14ac:dyDescent="0.2">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row>
    <row r="929" spans="2:32" x14ac:dyDescent="0.2">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row>
    <row r="930" spans="2:32" x14ac:dyDescent="0.2">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row>
    <row r="931" spans="2:32" x14ac:dyDescent="0.2">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row>
    <row r="932" spans="2:32" x14ac:dyDescent="0.2">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row>
    <row r="933" spans="2:32" x14ac:dyDescent="0.2">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row>
    <row r="934" spans="2:32" x14ac:dyDescent="0.2">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row>
    <row r="935" spans="2:32" x14ac:dyDescent="0.2">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row>
    <row r="936" spans="2:32" x14ac:dyDescent="0.2">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row>
    <row r="937" spans="2:32" x14ac:dyDescent="0.2">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row>
    <row r="938" spans="2:32" x14ac:dyDescent="0.2">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row>
    <row r="939" spans="2:32" x14ac:dyDescent="0.2">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row>
    <row r="940" spans="2:32" x14ac:dyDescent="0.2">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row>
    <row r="941" spans="2:32" x14ac:dyDescent="0.2">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row>
    <row r="942" spans="2:32" x14ac:dyDescent="0.2">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row>
    <row r="943" spans="2:32" x14ac:dyDescent="0.2">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row>
    <row r="944" spans="2:32" x14ac:dyDescent="0.2">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row>
    <row r="945" spans="2:32" x14ac:dyDescent="0.2">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row>
    <row r="946" spans="2:32" x14ac:dyDescent="0.2">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row>
    <row r="947" spans="2:32" x14ac:dyDescent="0.2">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row>
    <row r="948" spans="2:32" x14ac:dyDescent="0.2">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row>
    <row r="949" spans="2:32" x14ac:dyDescent="0.2">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row>
    <row r="950" spans="2:32" x14ac:dyDescent="0.2">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row>
    <row r="951" spans="2:32" x14ac:dyDescent="0.2">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row>
    <row r="952" spans="2:32" x14ac:dyDescent="0.2">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row>
    <row r="953" spans="2:32" x14ac:dyDescent="0.2">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row>
    <row r="954" spans="2:32" x14ac:dyDescent="0.2">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row>
    <row r="955" spans="2:32" x14ac:dyDescent="0.2">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row>
    <row r="956" spans="2:32" x14ac:dyDescent="0.2">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row>
    <row r="957" spans="2:32" x14ac:dyDescent="0.2">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row>
    <row r="958" spans="2:32" x14ac:dyDescent="0.2">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row>
    <row r="959" spans="2:32" x14ac:dyDescent="0.2">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row>
    <row r="960" spans="2:32" x14ac:dyDescent="0.2">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row>
    <row r="961" spans="2:32" x14ac:dyDescent="0.2">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row>
    <row r="962" spans="2:32" x14ac:dyDescent="0.2">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row>
    <row r="963" spans="2:32" x14ac:dyDescent="0.2">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row>
    <row r="964" spans="2:32" x14ac:dyDescent="0.2">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row>
    <row r="965" spans="2:32" x14ac:dyDescent="0.2">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row>
    <row r="966" spans="2:32" x14ac:dyDescent="0.2">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row>
    <row r="967" spans="2:32" x14ac:dyDescent="0.2">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row>
    <row r="968" spans="2:32" x14ac:dyDescent="0.2">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row>
    <row r="969" spans="2:32" x14ac:dyDescent="0.2">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row>
    <row r="970" spans="2:32" x14ac:dyDescent="0.2">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row>
    <row r="971" spans="2:32" x14ac:dyDescent="0.2">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row>
    <row r="972" spans="2:32" x14ac:dyDescent="0.2">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row>
    <row r="973" spans="2:32" x14ac:dyDescent="0.2">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row>
    <row r="974" spans="2:32" x14ac:dyDescent="0.2">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row>
    <row r="975" spans="2:32" x14ac:dyDescent="0.2">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row>
    <row r="976" spans="2:32" x14ac:dyDescent="0.2">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row>
    <row r="977" spans="2:32" x14ac:dyDescent="0.2">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row>
    <row r="978" spans="2:32" x14ac:dyDescent="0.2">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row>
    <row r="979" spans="2:32" x14ac:dyDescent="0.2">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row>
    <row r="980" spans="2:32" x14ac:dyDescent="0.2">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row>
    <row r="981" spans="2:32" x14ac:dyDescent="0.2">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row>
    <row r="982" spans="2:32" x14ac:dyDescent="0.2">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row>
    <row r="983" spans="2:32" x14ac:dyDescent="0.2">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row>
    <row r="984" spans="2:32" x14ac:dyDescent="0.2">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row>
    <row r="985" spans="2:32" x14ac:dyDescent="0.2">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row>
    <row r="986" spans="2:32" x14ac:dyDescent="0.2">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row>
    <row r="987" spans="2:32" x14ac:dyDescent="0.2">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row>
    <row r="988" spans="2:32" x14ac:dyDescent="0.2">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row>
    <row r="989" spans="2:32" x14ac:dyDescent="0.2">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row>
    <row r="990" spans="2:32" x14ac:dyDescent="0.2">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row>
    <row r="991" spans="2:32" x14ac:dyDescent="0.2">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row>
    <row r="992" spans="2:32" x14ac:dyDescent="0.2">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row>
    <row r="993" spans="2:32" x14ac:dyDescent="0.2">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row>
    <row r="994" spans="2:32" x14ac:dyDescent="0.2">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row>
    <row r="995" spans="2:32" x14ac:dyDescent="0.2">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row>
    <row r="996" spans="2:32" x14ac:dyDescent="0.2">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row>
    <row r="997" spans="2:32" x14ac:dyDescent="0.2">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row>
    <row r="998" spans="2:32" x14ac:dyDescent="0.2">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row>
    <row r="999" spans="2:32" x14ac:dyDescent="0.2">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row>
    <row r="1000" spans="2:32" x14ac:dyDescent="0.2">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row>
    <row r="1001" spans="2:32" x14ac:dyDescent="0.2">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row>
    <row r="1002" spans="2:32" x14ac:dyDescent="0.2">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row>
    <row r="1003" spans="2:32" x14ac:dyDescent="0.2">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row>
    <row r="1004" spans="2:32" x14ac:dyDescent="0.2">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row>
    <row r="1005" spans="2:32" x14ac:dyDescent="0.2">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row>
    <row r="1006" spans="2:32" x14ac:dyDescent="0.2">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row>
    <row r="1007" spans="2:32" x14ac:dyDescent="0.2">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row>
    <row r="1008" spans="2:32" x14ac:dyDescent="0.2">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row>
    <row r="1009" spans="2:32" x14ac:dyDescent="0.2">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row>
    <row r="1010" spans="2:32" x14ac:dyDescent="0.2">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row>
    <row r="1011" spans="2:32" x14ac:dyDescent="0.2">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row>
    <row r="1012" spans="2:32" x14ac:dyDescent="0.2">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row>
    <row r="1013" spans="2:32" x14ac:dyDescent="0.2">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row>
    <row r="1014" spans="2:32" x14ac:dyDescent="0.2">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row>
    <row r="1015" spans="2:32" x14ac:dyDescent="0.2">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row>
    <row r="1016" spans="2:32" x14ac:dyDescent="0.2">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row>
    <row r="1017" spans="2:32" x14ac:dyDescent="0.2">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row>
    <row r="1018" spans="2:32" x14ac:dyDescent="0.2">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row>
    <row r="1019" spans="2:32" x14ac:dyDescent="0.2">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row>
    <row r="1020" spans="2:32" x14ac:dyDescent="0.2">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row>
    <row r="1021" spans="2:32" x14ac:dyDescent="0.2">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row>
    <row r="1022" spans="2:32" x14ac:dyDescent="0.2">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row>
    <row r="1023" spans="2:32" x14ac:dyDescent="0.2">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row>
    <row r="1024" spans="2:32" x14ac:dyDescent="0.2">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row>
    <row r="1025" spans="2:32" x14ac:dyDescent="0.2">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row>
    <row r="1026" spans="2:32" x14ac:dyDescent="0.2">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row>
    <row r="1027" spans="2:32" x14ac:dyDescent="0.2">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row>
    <row r="1028" spans="2:32" x14ac:dyDescent="0.2">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row>
    <row r="1029" spans="2:32" x14ac:dyDescent="0.2">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row>
    <row r="1030" spans="2:32" x14ac:dyDescent="0.2">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row>
    <row r="1031" spans="2:32" x14ac:dyDescent="0.2">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row>
    <row r="1032" spans="2:32" x14ac:dyDescent="0.2">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row>
    <row r="1033" spans="2:32" x14ac:dyDescent="0.2">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row>
    <row r="1034" spans="2:32" x14ac:dyDescent="0.2">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row>
    <row r="1035" spans="2:32" x14ac:dyDescent="0.2">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row>
    <row r="1036" spans="2:32" x14ac:dyDescent="0.2">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row>
    <row r="1037" spans="2:32" x14ac:dyDescent="0.2">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row>
    <row r="1038" spans="2:32" x14ac:dyDescent="0.2">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row>
    <row r="1039" spans="2:32" x14ac:dyDescent="0.2">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row>
    <row r="1040" spans="2:32" x14ac:dyDescent="0.2">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row>
    <row r="1041" spans="2:32" x14ac:dyDescent="0.2">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row>
    <row r="1042" spans="2:32" x14ac:dyDescent="0.2">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row>
    <row r="1043" spans="2:32" x14ac:dyDescent="0.2">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row>
    <row r="1044" spans="2:32" x14ac:dyDescent="0.2">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row>
    <row r="1045" spans="2:32" x14ac:dyDescent="0.2">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row>
    <row r="1046" spans="2:32" x14ac:dyDescent="0.2">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row>
    <row r="1047" spans="2:32" x14ac:dyDescent="0.2">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row>
    <row r="1048" spans="2:32" x14ac:dyDescent="0.2">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row>
    <row r="1049" spans="2:32" x14ac:dyDescent="0.2">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row>
    <row r="1050" spans="2:32" x14ac:dyDescent="0.2">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row>
    <row r="1051" spans="2:32" x14ac:dyDescent="0.2">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row>
    <row r="1052" spans="2:32" x14ac:dyDescent="0.2">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row>
    <row r="1053" spans="2:32" x14ac:dyDescent="0.2">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row>
    <row r="1054" spans="2:32" x14ac:dyDescent="0.2">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row>
    <row r="1055" spans="2:32" x14ac:dyDescent="0.2">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row>
    <row r="1056" spans="2:32" x14ac:dyDescent="0.2">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row>
    <row r="1057" spans="2:32" x14ac:dyDescent="0.2">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row>
    <row r="1058" spans="2:32" x14ac:dyDescent="0.2">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row>
    <row r="1059" spans="2:32" x14ac:dyDescent="0.2">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row>
    <row r="1060" spans="2:32" x14ac:dyDescent="0.2">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row>
    <row r="1061" spans="2:32" x14ac:dyDescent="0.2">
      <c r="B1061" s="8"/>
      <c r="C1061" s="8"/>
      <c r="D1061" s="8"/>
      <c r="E1061" s="8"/>
      <c r="F1061" s="8"/>
      <c r="G1061" s="8"/>
      <c r="H1061" s="8"/>
      <c r="I1061" s="8"/>
    </row>
    <row r="1062" spans="2:32" x14ac:dyDescent="0.2">
      <c r="B1062" s="8"/>
      <c r="C1062" s="8"/>
      <c r="D1062" s="8"/>
      <c r="E1062" s="8"/>
      <c r="F1062" s="8"/>
      <c r="G1062" s="8"/>
      <c r="H1062" s="8"/>
      <c r="I1062" s="8"/>
    </row>
    <row r="1063" spans="2:32" x14ac:dyDescent="0.2">
      <c r="B1063" s="8"/>
      <c r="C1063" s="8"/>
      <c r="D1063" s="8"/>
      <c r="E1063" s="8"/>
      <c r="F1063" s="8"/>
      <c r="G1063" s="8"/>
      <c r="H1063" s="8"/>
      <c r="I1063" s="8"/>
    </row>
    <row r="1064" spans="2:32" x14ac:dyDescent="0.2">
      <c r="B1064" s="8"/>
      <c r="C1064" s="8"/>
      <c r="D1064" s="8"/>
      <c r="E1064" s="8"/>
      <c r="F1064" s="8"/>
      <c r="G1064" s="8"/>
      <c r="H1064" s="8"/>
      <c r="I1064" s="8"/>
    </row>
    <row r="1065" spans="2:32" x14ac:dyDescent="0.2">
      <c r="B1065" s="8"/>
      <c r="C1065" s="8"/>
      <c r="D1065" s="8"/>
      <c r="E1065" s="8"/>
      <c r="F1065" s="8"/>
      <c r="G1065" s="8"/>
      <c r="H1065" s="8"/>
      <c r="I1065" s="8"/>
    </row>
    <row r="1066" spans="2:32" x14ac:dyDescent="0.2">
      <c r="B1066" s="8"/>
      <c r="C1066" s="8"/>
      <c r="D1066" s="8"/>
      <c r="E1066" s="8"/>
      <c r="F1066" s="8"/>
      <c r="G1066" s="8"/>
      <c r="H1066" s="8"/>
      <c r="I1066" s="8"/>
    </row>
    <row r="1067" spans="2:32" x14ac:dyDescent="0.2">
      <c r="B1067" s="8"/>
      <c r="C1067" s="8"/>
      <c r="D1067" s="8"/>
      <c r="E1067" s="8"/>
      <c r="F1067" s="8"/>
      <c r="G1067" s="8"/>
      <c r="H1067" s="8"/>
      <c r="I1067" s="8"/>
    </row>
    <row r="1068" spans="2:32" x14ac:dyDescent="0.2">
      <c r="B1068" s="8"/>
      <c r="C1068" s="8"/>
      <c r="D1068" s="8"/>
      <c r="E1068" s="8"/>
      <c r="F1068" s="8"/>
      <c r="G1068" s="8"/>
      <c r="H1068" s="8"/>
      <c r="I1068" s="8"/>
    </row>
    <row r="1069" spans="2:32" x14ac:dyDescent="0.2">
      <c r="B1069" s="8"/>
      <c r="C1069" s="8"/>
      <c r="D1069" s="8"/>
      <c r="E1069" s="8"/>
      <c r="F1069" s="8"/>
      <c r="G1069" s="8"/>
      <c r="H1069" s="8"/>
      <c r="I1069" s="8"/>
    </row>
    <row r="1070" spans="2:32" x14ac:dyDescent="0.2">
      <c r="B1070" s="8"/>
      <c r="C1070" s="8"/>
      <c r="D1070" s="8"/>
      <c r="E1070" s="8"/>
      <c r="F1070" s="8"/>
      <c r="G1070" s="8"/>
      <c r="H1070" s="8"/>
      <c r="I1070" s="8"/>
    </row>
    <row r="1071" spans="2:32" x14ac:dyDescent="0.2">
      <c r="B1071" s="8"/>
      <c r="C1071" s="8"/>
      <c r="D1071" s="8"/>
      <c r="E1071" s="8"/>
      <c r="F1071" s="8"/>
      <c r="G1071" s="8"/>
      <c r="H1071" s="8"/>
      <c r="I1071" s="8"/>
    </row>
    <row r="1072" spans="2:32" x14ac:dyDescent="0.2">
      <c r="B1072" s="8"/>
      <c r="C1072" s="8"/>
      <c r="D1072" s="8"/>
      <c r="E1072" s="8"/>
      <c r="F1072" s="8"/>
      <c r="G1072" s="8"/>
      <c r="H1072" s="8"/>
      <c r="I1072" s="8"/>
    </row>
    <row r="1073" spans="2:9" x14ac:dyDescent="0.2">
      <c r="B1073" s="8"/>
      <c r="C1073" s="8"/>
      <c r="D1073" s="8"/>
      <c r="E1073" s="8"/>
      <c r="F1073" s="8"/>
      <c r="G1073" s="8"/>
      <c r="H1073" s="8"/>
      <c r="I1073" s="8"/>
    </row>
    <row r="1074" spans="2:9" x14ac:dyDescent="0.2">
      <c r="B1074" s="8"/>
      <c r="C1074" s="8"/>
      <c r="D1074" s="8"/>
      <c r="E1074" s="8"/>
      <c r="F1074" s="8"/>
      <c r="G1074" s="8"/>
      <c r="H1074" s="8"/>
      <c r="I1074" s="8"/>
    </row>
    <row r="1075" spans="2:9" x14ac:dyDescent="0.2">
      <c r="B1075" s="8"/>
      <c r="C1075" s="8"/>
      <c r="D1075" s="8"/>
      <c r="E1075" s="8"/>
      <c r="F1075" s="8"/>
      <c r="G1075" s="8"/>
      <c r="H1075" s="8"/>
      <c r="I1075" s="8"/>
    </row>
    <row r="1076" spans="2:9" x14ac:dyDescent="0.2">
      <c r="B1076" s="8"/>
      <c r="C1076" s="8"/>
      <c r="D1076" s="8"/>
      <c r="E1076" s="8"/>
      <c r="F1076" s="8"/>
      <c r="G1076" s="8"/>
      <c r="H1076" s="8"/>
      <c r="I1076" s="8"/>
    </row>
    <row r="1077" spans="2:9" x14ac:dyDescent="0.2">
      <c r="B1077" s="8"/>
      <c r="C1077" s="8"/>
      <c r="D1077" s="8"/>
      <c r="E1077" s="8"/>
      <c r="F1077" s="8"/>
      <c r="G1077" s="8"/>
      <c r="H1077" s="8"/>
      <c r="I1077" s="8"/>
    </row>
    <row r="1078" spans="2:9" x14ac:dyDescent="0.2">
      <c r="B1078" s="8"/>
      <c r="C1078" s="8"/>
      <c r="D1078" s="8"/>
      <c r="E1078" s="8"/>
      <c r="F1078" s="8"/>
      <c r="G1078" s="8"/>
      <c r="H1078" s="8"/>
      <c r="I1078" s="8"/>
    </row>
    <row r="1079" spans="2:9" x14ac:dyDescent="0.2">
      <c r="B1079" s="8"/>
      <c r="C1079" s="8"/>
      <c r="D1079" s="8"/>
      <c r="E1079" s="8"/>
      <c r="F1079" s="8"/>
      <c r="G1079" s="8"/>
      <c r="H1079" s="8"/>
      <c r="I1079" s="8"/>
    </row>
    <row r="1080" spans="2:9" x14ac:dyDescent="0.2">
      <c r="B1080" s="8"/>
      <c r="C1080" s="8"/>
      <c r="D1080" s="8"/>
      <c r="E1080" s="8"/>
      <c r="F1080" s="8"/>
      <c r="G1080" s="8"/>
      <c r="H1080" s="8"/>
      <c r="I1080" s="8"/>
    </row>
    <row r="1081" spans="2:9" x14ac:dyDescent="0.2">
      <c r="B1081" s="8"/>
      <c r="C1081" s="8"/>
      <c r="D1081" s="8"/>
      <c r="E1081" s="8"/>
      <c r="F1081" s="8"/>
      <c r="G1081" s="8"/>
      <c r="H1081" s="8"/>
      <c r="I1081" s="8"/>
    </row>
    <row r="1082" spans="2:9" x14ac:dyDescent="0.2">
      <c r="B1082" s="8"/>
      <c r="C1082" s="8"/>
      <c r="D1082" s="8"/>
      <c r="E1082" s="8"/>
      <c r="F1082" s="8"/>
      <c r="G1082" s="8"/>
      <c r="H1082" s="8"/>
      <c r="I1082" s="8"/>
    </row>
    <row r="1083" spans="2:9" x14ac:dyDescent="0.2">
      <c r="B1083" s="8"/>
      <c r="C1083" s="8"/>
      <c r="D1083" s="8"/>
      <c r="E1083" s="8"/>
      <c r="F1083" s="8"/>
      <c r="G1083" s="8"/>
      <c r="H1083" s="8"/>
      <c r="I1083" s="8"/>
    </row>
    <row r="1084" spans="2:9" x14ac:dyDescent="0.2">
      <c r="B1084" s="8"/>
      <c r="C1084" s="8"/>
      <c r="D1084" s="8"/>
      <c r="E1084" s="8"/>
      <c r="F1084" s="8"/>
      <c r="G1084" s="8"/>
      <c r="H1084" s="8"/>
      <c r="I1084" s="8"/>
    </row>
    <row r="1085" spans="2:9" x14ac:dyDescent="0.2">
      <c r="B1085" s="8"/>
      <c r="C1085" s="8"/>
      <c r="D1085" s="8"/>
      <c r="E1085" s="8"/>
      <c r="F1085" s="8"/>
      <c r="G1085" s="8"/>
      <c r="H1085" s="8"/>
      <c r="I1085" s="8"/>
    </row>
    <row r="1086" spans="2:9" x14ac:dyDescent="0.2">
      <c r="B1086" s="8"/>
      <c r="C1086" s="8"/>
      <c r="D1086" s="8"/>
      <c r="E1086" s="8"/>
      <c r="F1086" s="8"/>
      <c r="G1086" s="8"/>
      <c r="H1086" s="8"/>
      <c r="I1086" s="8"/>
    </row>
    <row r="1087" spans="2:9" x14ac:dyDescent="0.2">
      <c r="B1087" s="8"/>
      <c r="C1087" s="8"/>
      <c r="D1087" s="8"/>
      <c r="E1087" s="8"/>
      <c r="F1087" s="8"/>
      <c r="G1087" s="8"/>
      <c r="H1087" s="8"/>
      <c r="I1087" s="8"/>
    </row>
    <row r="1088" spans="2:9" x14ac:dyDescent="0.2">
      <c r="B1088" s="8"/>
      <c r="C1088" s="8"/>
      <c r="D1088" s="8"/>
      <c r="E1088" s="8"/>
      <c r="F1088" s="8"/>
      <c r="G1088" s="8"/>
      <c r="H1088" s="8"/>
      <c r="I1088" s="8"/>
    </row>
    <row r="1089" spans="2:9" x14ac:dyDescent="0.2">
      <c r="B1089" s="8"/>
      <c r="C1089" s="8"/>
      <c r="D1089" s="8"/>
      <c r="E1089" s="8"/>
      <c r="F1089" s="8"/>
      <c r="G1089" s="8"/>
      <c r="H1089" s="8"/>
      <c r="I1089" s="8"/>
    </row>
    <row r="1090" spans="2:9" x14ac:dyDescent="0.2">
      <c r="B1090" s="8"/>
      <c r="C1090" s="8"/>
      <c r="D1090" s="8"/>
      <c r="E1090" s="8"/>
      <c r="F1090" s="8"/>
      <c r="G1090" s="8"/>
      <c r="H1090" s="8"/>
      <c r="I1090" s="8"/>
    </row>
    <row r="1091" spans="2:9" x14ac:dyDescent="0.2">
      <c r="B1091" s="8"/>
      <c r="C1091" s="8"/>
      <c r="D1091" s="8"/>
      <c r="E1091" s="8"/>
      <c r="F1091" s="8"/>
      <c r="G1091" s="8"/>
      <c r="H1091" s="8"/>
      <c r="I1091" s="8"/>
    </row>
    <row r="1092" spans="2:9" x14ac:dyDescent="0.2">
      <c r="B1092" s="8"/>
      <c r="C1092" s="8"/>
      <c r="D1092" s="8"/>
      <c r="E1092" s="8"/>
      <c r="F1092" s="8"/>
      <c r="G1092" s="8"/>
      <c r="H1092" s="8"/>
      <c r="I1092" s="8"/>
    </row>
    <row r="1093" spans="2:9" x14ac:dyDescent="0.2">
      <c r="B1093" s="8"/>
      <c r="C1093" s="8"/>
      <c r="D1093" s="8"/>
      <c r="E1093" s="8"/>
      <c r="F1093" s="8"/>
      <c r="G1093" s="8"/>
      <c r="H1093" s="8"/>
      <c r="I1093" s="8"/>
    </row>
    <row r="1094" spans="2:9" x14ac:dyDescent="0.2">
      <c r="B1094" s="8"/>
      <c r="C1094" s="8"/>
      <c r="D1094" s="8"/>
      <c r="E1094" s="8"/>
      <c r="F1094" s="8"/>
      <c r="G1094" s="8"/>
      <c r="H1094" s="8"/>
      <c r="I1094" s="8"/>
    </row>
    <row r="1095" spans="2:9" x14ac:dyDescent="0.2">
      <c r="B1095" s="8"/>
      <c r="C1095" s="8"/>
      <c r="D1095" s="8"/>
      <c r="E1095" s="8"/>
      <c r="F1095" s="8"/>
      <c r="G1095" s="8"/>
      <c r="H1095" s="8"/>
      <c r="I1095" s="8"/>
    </row>
    <row r="1096" spans="2:9" x14ac:dyDescent="0.2">
      <c r="B1096" s="8"/>
      <c r="C1096" s="8"/>
      <c r="D1096" s="8"/>
      <c r="E1096" s="8"/>
      <c r="F1096" s="8"/>
      <c r="G1096" s="8"/>
      <c r="H1096" s="8"/>
      <c r="I1096" s="8"/>
    </row>
    <row r="1097" spans="2:9" x14ac:dyDescent="0.2">
      <c r="B1097" s="8"/>
      <c r="C1097" s="8"/>
      <c r="D1097" s="8"/>
      <c r="E1097" s="8"/>
      <c r="F1097" s="8"/>
      <c r="G1097" s="8"/>
      <c r="H1097" s="8"/>
      <c r="I1097" s="8"/>
    </row>
    <row r="1098" spans="2:9" x14ac:dyDescent="0.2">
      <c r="B1098" s="8"/>
      <c r="C1098" s="8"/>
      <c r="D1098" s="8"/>
      <c r="E1098" s="8"/>
      <c r="F1098" s="8"/>
      <c r="G1098" s="8"/>
      <c r="H1098" s="8"/>
      <c r="I1098" s="8"/>
    </row>
    <row r="1099" spans="2:9" x14ac:dyDescent="0.2">
      <c r="B1099" s="8"/>
      <c r="C1099" s="8"/>
      <c r="D1099" s="8"/>
      <c r="E1099" s="8"/>
      <c r="F1099" s="8"/>
      <c r="G1099" s="8"/>
      <c r="H1099" s="8"/>
      <c r="I1099" s="8"/>
    </row>
    <row r="1100" spans="2:9" x14ac:dyDescent="0.2">
      <c r="B1100" s="8"/>
      <c r="C1100" s="8"/>
      <c r="D1100" s="8"/>
      <c r="E1100" s="8"/>
      <c r="F1100" s="8"/>
      <c r="G1100" s="8"/>
      <c r="H1100" s="8"/>
      <c r="I1100" s="8"/>
    </row>
    <row r="1101" spans="2:9" x14ac:dyDescent="0.2">
      <c r="B1101" s="8"/>
      <c r="C1101" s="8"/>
      <c r="D1101" s="8"/>
      <c r="E1101" s="8"/>
      <c r="F1101" s="8"/>
      <c r="G1101" s="8"/>
      <c r="H1101" s="8"/>
      <c r="I1101" s="8"/>
    </row>
    <row r="1102" spans="2:9" x14ac:dyDescent="0.2">
      <c r="B1102" s="8"/>
      <c r="C1102" s="8"/>
      <c r="D1102" s="8"/>
      <c r="E1102" s="8"/>
      <c r="F1102" s="8"/>
      <c r="G1102" s="8"/>
      <c r="H1102" s="8"/>
      <c r="I1102" s="8"/>
    </row>
    <row r="1103" spans="2:9" x14ac:dyDescent="0.2">
      <c r="B1103" s="8"/>
      <c r="C1103" s="8"/>
      <c r="D1103" s="8"/>
      <c r="E1103" s="8"/>
      <c r="F1103" s="8"/>
      <c r="G1103" s="8"/>
      <c r="H1103" s="8"/>
      <c r="I1103" s="8"/>
    </row>
    <row r="1104" spans="2:9" x14ac:dyDescent="0.2">
      <c r="B1104" s="8"/>
      <c r="C1104" s="8"/>
      <c r="D1104" s="8"/>
      <c r="E1104" s="8"/>
      <c r="F1104" s="8"/>
      <c r="G1104" s="8"/>
      <c r="H1104" s="8"/>
      <c r="I1104" s="8"/>
    </row>
    <row r="1105" spans="2:9" x14ac:dyDescent="0.2">
      <c r="B1105" s="8"/>
      <c r="C1105" s="8"/>
      <c r="D1105" s="8"/>
      <c r="E1105" s="8"/>
      <c r="F1105" s="8"/>
      <c r="G1105" s="8"/>
      <c r="H1105" s="8"/>
      <c r="I1105" s="8"/>
    </row>
    <row r="1106" spans="2:9" x14ac:dyDescent="0.2">
      <c r="B1106" s="8"/>
      <c r="C1106" s="8"/>
      <c r="D1106" s="8"/>
      <c r="E1106" s="8"/>
      <c r="F1106" s="8"/>
      <c r="G1106" s="8"/>
      <c r="H1106" s="8"/>
      <c r="I1106" s="8"/>
    </row>
    <row r="1107" spans="2:9" x14ac:dyDescent="0.2">
      <c r="B1107" s="8"/>
      <c r="C1107" s="8"/>
      <c r="D1107" s="8"/>
      <c r="E1107" s="8"/>
      <c r="F1107" s="8"/>
      <c r="G1107" s="8"/>
      <c r="H1107" s="8"/>
      <c r="I1107" s="8"/>
    </row>
    <row r="1108" spans="2:9" x14ac:dyDescent="0.2">
      <c r="B1108" s="8"/>
      <c r="C1108" s="8"/>
      <c r="D1108" s="8"/>
      <c r="E1108" s="8"/>
      <c r="F1108" s="8"/>
      <c r="G1108" s="8"/>
      <c r="H1108" s="8"/>
      <c r="I1108" s="8"/>
    </row>
    <row r="1109" spans="2:9" x14ac:dyDescent="0.2">
      <c r="B1109" s="8"/>
      <c r="C1109" s="8"/>
      <c r="D1109" s="8"/>
      <c r="E1109" s="8"/>
      <c r="F1109" s="8"/>
      <c r="G1109" s="8"/>
      <c r="H1109" s="8"/>
      <c r="I1109" s="8"/>
    </row>
    <row r="1110" spans="2:9" x14ac:dyDescent="0.2">
      <c r="B1110" s="8"/>
      <c r="C1110" s="8"/>
      <c r="D1110" s="8"/>
      <c r="E1110" s="8"/>
      <c r="F1110" s="8"/>
      <c r="G1110" s="8"/>
      <c r="H1110" s="8"/>
      <c r="I1110" s="8"/>
    </row>
    <row r="1111" spans="2:9" x14ac:dyDescent="0.2">
      <c r="B1111" s="8"/>
      <c r="C1111" s="8"/>
      <c r="D1111" s="8"/>
      <c r="E1111" s="8"/>
      <c r="F1111" s="8"/>
      <c r="G1111" s="8"/>
      <c r="H1111" s="8"/>
      <c r="I1111" s="8"/>
    </row>
    <row r="1112" spans="2:9" x14ac:dyDescent="0.2">
      <c r="B1112" s="8"/>
      <c r="C1112" s="8"/>
      <c r="D1112" s="8"/>
      <c r="E1112" s="8"/>
      <c r="F1112" s="8"/>
      <c r="G1112" s="8"/>
      <c r="H1112" s="8"/>
      <c r="I1112" s="8"/>
    </row>
    <row r="1113" spans="2:9" x14ac:dyDescent="0.2">
      <c r="B1113" s="8"/>
      <c r="C1113" s="8"/>
      <c r="D1113" s="8"/>
      <c r="E1113" s="8"/>
      <c r="F1113" s="8"/>
      <c r="G1113" s="8"/>
      <c r="H1113" s="8"/>
      <c r="I1113" s="8"/>
    </row>
    <row r="1114" spans="2:9" x14ac:dyDescent="0.2">
      <c r="B1114" s="8"/>
      <c r="C1114" s="8"/>
      <c r="D1114" s="8"/>
      <c r="E1114" s="8"/>
      <c r="F1114" s="8"/>
      <c r="G1114" s="8"/>
      <c r="H1114" s="8"/>
      <c r="I1114" s="8"/>
    </row>
    <row r="1115" spans="2:9" x14ac:dyDescent="0.2">
      <c r="B1115" s="8"/>
      <c r="C1115" s="8"/>
      <c r="D1115" s="8"/>
      <c r="E1115" s="8"/>
      <c r="F1115" s="8"/>
      <c r="G1115" s="8"/>
      <c r="H1115" s="8"/>
      <c r="I1115" s="8"/>
    </row>
    <row r="1116" spans="2:9" x14ac:dyDescent="0.2">
      <c r="B1116" s="8"/>
      <c r="C1116" s="8"/>
      <c r="D1116" s="8"/>
      <c r="E1116" s="8"/>
      <c r="F1116" s="8"/>
      <c r="G1116" s="8"/>
      <c r="H1116" s="8"/>
      <c r="I1116" s="8"/>
    </row>
    <row r="1117" spans="2:9" x14ac:dyDescent="0.2">
      <c r="B1117" s="8"/>
      <c r="C1117" s="8"/>
      <c r="D1117" s="8"/>
      <c r="E1117" s="8"/>
      <c r="F1117" s="8"/>
      <c r="G1117" s="8"/>
      <c r="H1117" s="8"/>
      <c r="I1117" s="8"/>
    </row>
    <row r="1118" spans="2:9" x14ac:dyDescent="0.2">
      <c r="B1118" s="8"/>
      <c r="C1118" s="8"/>
      <c r="D1118" s="8"/>
      <c r="E1118" s="8"/>
      <c r="F1118" s="8"/>
      <c r="G1118" s="8"/>
      <c r="H1118" s="8"/>
      <c r="I1118" s="8"/>
    </row>
    <row r="1119" spans="2:9" x14ac:dyDescent="0.2">
      <c r="B1119" s="8"/>
      <c r="C1119" s="8"/>
      <c r="D1119" s="8"/>
      <c r="E1119" s="8"/>
      <c r="F1119" s="8"/>
      <c r="G1119" s="8"/>
      <c r="H1119" s="8"/>
      <c r="I1119" s="8"/>
    </row>
    <row r="1120" spans="2:9" x14ac:dyDescent="0.2">
      <c r="B1120" s="8"/>
      <c r="C1120" s="8"/>
      <c r="D1120" s="8"/>
      <c r="E1120" s="8"/>
      <c r="F1120" s="8"/>
      <c r="G1120" s="8"/>
      <c r="H1120" s="8"/>
      <c r="I1120" s="8"/>
    </row>
    <row r="1121" spans="2:9" x14ac:dyDescent="0.2">
      <c r="B1121" s="8"/>
      <c r="C1121" s="8"/>
      <c r="D1121" s="8"/>
      <c r="E1121" s="8"/>
      <c r="F1121" s="8"/>
      <c r="G1121" s="8"/>
      <c r="H1121" s="8"/>
      <c r="I1121" s="8"/>
    </row>
    <row r="1122" spans="2:9" x14ac:dyDescent="0.2">
      <c r="B1122" s="8"/>
      <c r="C1122" s="8"/>
      <c r="D1122" s="8"/>
      <c r="E1122" s="8"/>
      <c r="F1122" s="8"/>
      <c r="G1122" s="8"/>
      <c r="H1122" s="8"/>
      <c r="I1122" s="8"/>
    </row>
    <row r="1123" spans="2:9" x14ac:dyDescent="0.2">
      <c r="B1123" s="8"/>
      <c r="C1123" s="8"/>
      <c r="D1123" s="8"/>
      <c r="E1123" s="8"/>
      <c r="F1123" s="8"/>
      <c r="G1123" s="8"/>
      <c r="H1123" s="8"/>
      <c r="I1123" s="8"/>
    </row>
    <row r="1124" spans="2:9" x14ac:dyDescent="0.2">
      <c r="B1124" s="8"/>
      <c r="C1124" s="8"/>
      <c r="D1124" s="8"/>
      <c r="E1124" s="8"/>
      <c r="F1124" s="8"/>
      <c r="G1124" s="8"/>
      <c r="H1124" s="8"/>
      <c r="I1124" s="8"/>
    </row>
    <row r="1125" spans="2:9" x14ac:dyDescent="0.2">
      <c r="B1125" s="8"/>
      <c r="C1125" s="8"/>
      <c r="D1125" s="8"/>
      <c r="E1125" s="8"/>
      <c r="F1125" s="8"/>
      <c r="G1125" s="8"/>
      <c r="H1125" s="8"/>
      <c r="I1125" s="8"/>
    </row>
    <row r="1126" spans="2:9" x14ac:dyDescent="0.2">
      <c r="B1126" s="8"/>
      <c r="C1126" s="8"/>
      <c r="D1126" s="8"/>
      <c r="E1126" s="8"/>
      <c r="F1126" s="8"/>
      <c r="G1126" s="8"/>
      <c r="H1126" s="8"/>
      <c r="I1126" s="8"/>
    </row>
    <row r="1127" spans="2:9" x14ac:dyDescent="0.2">
      <c r="B1127" s="8"/>
      <c r="C1127" s="8"/>
      <c r="D1127" s="8"/>
      <c r="E1127" s="8"/>
      <c r="F1127" s="8"/>
      <c r="G1127" s="8"/>
      <c r="H1127" s="8"/>
      <c r="I1127" s="8"/>
    </row>
    <row r="1128" spans="2:9" x14ac:dyDescent="0.2">
      <c r="B1128" s="8"/>
      <c r="C1128" s="8"/>
      <c r="D1128" s="8"/>
      <c r="E1128" s="8"/>
      <c r="F1128" s="8"/>
      <c r="G1128" s="8"/>
      <c r="H1128" s="8"/>
      <c r="I1128" s="8"/>
    </row>
    <row r="1129" spans="2:9" x14ac:dyDescent="0.2">
      <c r="B1129" s="8"/>
      <c r="C1129" s="8"/>
      <c r="D1129" s="8"/>
      <c r="E1129" s="8"/>
      <c r="F1129" s="8"/>
      <c r="G1129" s="8"/>
      <c r="H1129" s="8"/>
      <c r="I1129" s="8"/>
    </row>
    <row r="1130" spans="2:9" x14ac:dyDescent="0.2">
      <c r="B1130" s="8"/>
      <c r="C1130" s="8"/>
      <c r="D1130" s="8"/>
      <c r="E1130" s="8"/>
      <c r="F1130" s="8"/>
      <c r="G1130" s="8"/>
      <c r="H1130" s="8"/>
      <c r="I1130" s="8"/>
    </row>
    <row r="1131" spans="2:9" x14ac:dyDescent="0.2">
      <c r="B1131" s="8"/>
      <c r="C1131" s="8"/>
      <c r="D1131" s="8"/>
      <c r="E1131" s="8"/>
      <c r="F1131" s="8"/>
      <c r="G1131" s="8"/>
      <c r="H1131" s="8"/>
      <c r="I1131" s="8"/>
    </row>
    <row r="1132" spans="2:9" x14ac:dyDescent="0.2">
      <c r="B1132" s="8"/>
      <c r="C1132" s="8"/>
      <c r="D1132" s="8"/>
      <c r="E1132" s="8"/>
      <c r="F1132" s="8"/>
      <c r="G1132" s="8"/>
      <c r="H1132" s="8"/>
      <c r="I1132" s="8"/>
    </row>
    <row r="1133" spans="2:9" x14ac:dyDescent="0.2">
      <c r="B1133" s="8"/>
      <c r="C1133" s="8"/>
      <c r="D1133" s="8"/>
      <c r="E1133" s="8"/>
      <c r="F1133" s="8"/>
      <c r="G1133" s="8"/>
      <c r="H1133" s="8"/>
      <c r="I1133" s="8"/>
    </row>
    <row r="1134" spans="2:9" x14ac:dyDescent="0.2">
      <c r="B1134" s="8"/>
      <c r="C1134" s="8"/>
      <c r="D1134" s="8"/>
      <c r="E1134" s="8"/>
      <c r="F1134" s="8"/>
      <c r="G1134" s="8"/>
      <c r="H1134" s="8"/>
      <c r="I1134" s="8"/>
    </row>
    <row r="1135" spans="2:9" x14ac:dyDescent="0.2">
      <c r="B1135" s="8"/>
      <c r="C1135" s="8"/>
      <c r="D1135" s="8"/>
      <c r="E1135" s="8"/>
      <c r="F1135" s="8"/>
      <c r="G1135" s="8"/>
      <c r="H1135" s="8"/>
      <c r="I1135" s="8"/>
    </row>
    <row r="1136" spans="2:9" x14ac:dyDescent="0.2">
      <c r="B1136" s="8"/>
      <c r="C1136" s="8"/>
      <c r="D1136" s="8"/>
      <c r="E1136" s="8"/>
      <c r="F1136" s="8"/>
      <c r="G1136" s="8"/>
      <c r="H1136" s="8"/>
      <c r="I1136" s="8"/>
    </row>
    <row r="1137" spans="2:9" x14ac:dyDescent="0.2">
      <c r="B1137" s="8"/>
      <c r="C1137" s="8"/>
      <c r="D1137" s="8"/>
      <c r="E1137" s="8"/>
      <c r="F1137" s="8"/>
      <c r="G1137" s="8"/>
      <c r="H1137" s="8"/>
      <c r="I1137" s="8"/>
    </row>
    <row r="1138" spans="2:9" x14ac:dyDescent="0.2">
      <c r="B1138" s="8"/>
      <c r="C1138" s="8"/>
      <c r="D1138" s="8"/>
      <c r="E1138" s="8"/>
      <c r="F1138" s="8"/>
      <c r="G1138" s="8"/>
      <c r="H1138" s="8"/>
      <c r="I1138" s="8"/>
    </row>
    <row r="1139" spans="2:9" x14ac:dyDescent="0.2">
      <c r="B1139" s="8"/>
      <c r="C1139" s="8"/>
      <c r="D1139" s="8"/>
      <c r="E1139" s="8"/>
      <c r="F1139" s="8"/>
      <c r="G1139" s="8"/>
      <c r="H1139" s="8"/>
      <c r="I1139" s="8"/>
    </row>
    <row r="1140" spans="2:9" x14ac:dyDescent="0.2">
      <c r="B1140" s="8"/>
      <c r="C1140" s="8"/>
      <c r="D1140" s="8"/>
      <c r="E1140" s="8"/>
      <c r="F1140" s="8"/>
      <c r="G1140" s="8"/>
      <c r="H1140" s="8"/>
      <c r="I1140" s="8"/>
    </row>
    <row r="1141" spans="2:9" x14ac:dyDescent="0.2">
      <c r="B1141" s="8"/>
      <c r="C1141" s="8"/>
      <c r="D1141" s="8"/>
      <c r="E1141" s="8"/>
      <c r="F1141" s="8"/>
      <c r="G1141" s="8"/>
      <c r="H1141" s="8"/>
      <c r="I1141" s="8"/>
    </row>
    <row r="1142" spans="2:9" x14ac:dyDescent="0.2">
      <c r="B1142" s="8"/>
      <c r="C1142" s="8"/>
      <c r="D1142" s="8"/>
      <c r="E1142" s="8"/>
      <c r="F1142" s="8"/>
      <c r="G1142" s="8"/>
      <c r="H1142" s="8"/>
      <c r="I1142" s="8"/>
    </row>
    <row r="1143" spans="2:9" x14ac:dyDescent="0.2">
      <c r="B1143" s="8"/>
      <c r="C1143" s="8"/>
      <c r="D1143" s="8"/>
      <c r="E1143" s="8"/>
      <c r="F1143" s="8"/>
      <c r="G1143" s="8"/>
      <c r="H1143" s="8"/>
      <c r="I1143" s="8"/>
    </row>
    <row r="1144" spans="2:9" x14ac:dyDescent="0.2">
      <c r="B1144" s="8"/>
      <c r="C1144" s="8"/>
      <c r="D1144" s="8"/>
      <c r="E1144" s="8"/>
      <c r="F1144" s="8"/>
      <c r="G1144" s="8"/>
      <c r="H1144" s="8"/>
      <c r="I1144" s="8"/>
    </row>
    <row r="1145" spans="2:9" x14ac:dyDescent="0.2">
      <c r="B1145" s="8"/>
      <c r="C1145" s="8"/>
      <c r="D1145" s="8"/>
      <c r="E1145" s="8"/>
      <c r="F1145" s="8"/>
      <c r="G1145" s="8"/>
      <c r="H1145" s="8"/>
      <c r="I1145" s="8"/>
    </row>
    <row r="1146" spans="2:9" x14ac:dyDescent="0.2">
      <c r="B1146" s="8"/>
      <c r="C1146" s="8"/>
      <c r="D1146" s="8"/>
      <c r="E1146" s="8"/>
      <c r="F1146" s="8"/>
      <c r="G1146" s="8"/>
      <c r="H1146" s="8"/>
      <c r="I1146" s="8"/>
    </row>
    <row r="1147" spans="2:9" x14ac:dyDescent="0.2">
      <c r="B1147" s="8"/>
      <c r="C1147" s="8"/>
      <c r="D1147" s="8"/>
      <c r="E1147" s="8"/>
      <c r="F1147" s="8"/>
      <c r="G1147" s="8"/>
      <c r="H1147" s="8"/>
      <c r="I1147" s="8"/>
    </row>
    <row r="1148" spans="2:9" x14ac:dyDescent="0.2">
      <c r="B1148" s="8"/>
      <c r="C1148" s="8"/>
      <c r="D1148" s="8"/>
      <c r="E1148" s="8"/>
      <c r="F1148" s="8"/>
      <c r="G1148" s="8"/>
      <c r="H1148" s="8"/>
      <c r="I1148" s="8"/>
    </row>
    <row r="1149" spans="2:9" x14ac:dyDescent="0.2">
      <c r="B1149" s="8"/>
      <c r="C1149" s="8"/>
      <c r="D1149" s="8"/>
      <c r="E1149" s="8"/>
      <c r="F1149" s="8"/>
      <c r="G1149" s="8"/>
      <c r="H1149" s="8"/>
      <c r="I1149" s="8"/>
    </row>
    <row r="1150" spans="2:9" x14ac:dyDescent="0.2">
      <c r="B1150" s="8"/>
      <c r="C1150" s="8"/>
      <c r="D1150" s="8"/>
      <c r="E1150" s="8"/>
      <c r="F1150" s="8"/>
      <c r="G1150" s="8"/>
      <c r="H1150" s="8"/>
      <c r="I1150" s="8"/>
    </row>
    <row r="1151" spans="2:9" x14ac:dyDescent="0.2">
      <c r="B1151" s="8"/>
      <c r="C1151" s="8"/>
      <c r="D1151" s="8"/>
      <c r="E1151" s="8"/>
      <c r="F1151" s="8"/>
      <c r="G1151" s="8"/>
      <c r="H1151" s="8"/>
      <c r="I1151" s="8"/>
    </row>
    <row r="1152" spans="2:9" x14ac:dyDescent="0.2">
      <c r="B1152" s="8"/>
      <c r="C1152" s="8"/>
      <c r="D1152" s="8"/>
      <c r="E1152" s="8"/>
      <c r="F1152" s="8"/>
      <c r="G1152" s="8"/>
      <c r="H1152" s="8"/>
      <c r="I1152" s="8"/>
    </row>
    <row r="1153" spans="2:9" x14ac:dyDescent="0.2">
      <c r="B1153" s="8"/>
      <c r="C1153" s="8"/>
      <c r="D1153" s="8"/>
      <c r="E1153" s="8"/>
      <c r="F1153" s="8"/>
      <c r="G1153" s="8"/>
      <c r="H1153" s="8"/>
      <c r="I1153" s="8"/>
    </row>
    <row r="1154" spans="2:9" x14ac:dyDescent="0.2">
      <c r="B1154" s="8"/>
      <c r="C1154" s="8"/>
      <c r="D1154" s="8"/>
      <c r="E1154" s="8"/>
      <c r="F1154" s="8"/>
      <c r="G1154" s="8"/>
      <c r="H1154" s="8"/>
      <c r="I1154" s="8"/>
    </row>
    <row r="1155" spans="2:9" x14ac:dyDescent="0.2">
      <c r="B1155" s="8"/>
      <c r="C1155" s="8"/>
      <c r="D1155" s="8"/>
      <c r="E1155" s="8"/>
      <c r="F1155" s="8"/>
      <c r="G1155" s="8"/>
      <c r="H1155" s="8"/>
      <c r="I1155" s="8"/>
    </row>
    <row r="1156" spans="2:9" x14ac:dyDescent="0.2">
      <c r="B1156" s="8"/>
      <c r="C1156" s="8"/>
      <c r="D1156" s="8"/>
      <c r="E1156" s="8"/>
      <c r="F1156" s="8"/>
      <c r="G1156" s="8"/>
      <c r="H1156" s="8"/>
      <c r="I1156" s="8"/>
    </row>
    <row r="1157" spans="2:9" x14ac:dyDescent="0.2">
      <c r="B1157" s="8"/>
      <c r="C1157" s="8"/>
      <c r="D1157" s="8"/>
      <c r="E1157" s="8"/>
      <c r="F1157" s="8"/>
      <c r="G1157" s="8"/>
      <c r="H1157" s="8"/>
      <c r="I1157" s="8"/>
    </row>
    <row r="1158" spans="2:9" x14ac:dyDescent="0.2">
      <c r="B1158" s="8"/>
      <c r="C1158" s="8"/>
      <c r="D1158" s="8"/>
      <c r="E1158" s="8"/>
      <c r="F1158" s="8"/>
      <c r="G1158" s="8"/>
      <c r="H1158" s="8"/>
      <c r="I1158" s="8"/>
    </row>
    <row r="1159" spans="2:9" x14ac:dyDescent="0.2">
      <c r="B1159" s="8"/>
      <c r="C1159" s="8"/>
      <c r="D1159" s="8"/>
      <c r="E1159" s="8"/>
      <c r="F1159" s="8"/>
      <c r="G1159" s="8"/>
      <c r="H1159" s="8"/>
      <c r="I1159" s="8"/>
    </row>
    <row r="1160" spans="2:9" x14ac:dyDescent="0.2">
      <c r="B1160" s="8"/>
      <c r="C1160" s="8"/>
      <c r="D1160" s="8"/>
      <c r="E1160" s="8"/>
      <c r="F1160" s="8"/>
      <c r="G1160" s="8"/>
      <c r="H1160" s="8"/>
      <c r="I1160" s="8"/>
    </row>
    <row r="1161" spans="2:9" x14ac:dyDescent="0.2">
      <c r="B1161" s="8"/>
      <c r="C1161" s="8"/>
      <c r="D1161" s="8"/>
      <c r="E1161" s="8"/>
      <c r="F1161" s="8"/>
      <c r="G1161" s="8"/>
      <c r="H1161" s="8"/>
      <c r="I1161" s="8"/>
    </row>
    <row r="1162" spans="2:9" x14ac:dyDescent="0.2">
      <c r="B1162" s="8"/>
      <c r="C1162" s="8"/>
      <c r="D1162" s="8"/>
      <c r="E1162" s="8"/>
      <c r="F1162" s="8"/>
      <c r="G1162" s="8"/>
      <c r="H1162" s="8"/>
      <c r="I1162" s="8"/>
    </row>
    <row r="1163" spans="2:9" x14ac:dyDescent="0.2">
      <c r="B1163" s="8"/>
      <c r="C1163" s="8"/>
      <c r="D1163" s="8"/>
      <c r="E1163" s="8"/>
      <c r="F1163" s="8"/>
      <c r="G1163" s="8"/>
      <c r="H1163" s="8"/>
      <c r="I1163" s="8"/>
    </row>
    <row r="1164" spans="2:9" x14ac:dyDescent="0.2">
      <c r="B1164" s="8"/>
      <c r="C1164" s="8"/>
      <c r="D1164" s="8"/>
      <c r="E1164" s="8"/>
      <c r="F1164" s="8"/>
      <c r="G1164" s="8"/>
      <c r="H1164" s="8"/>
      <c r="I1164" s="8"/>
    </row>
    <row r="1165" spans="2:9" x14ac:dyDescent="0.2">
      <c r="B1165" s="8"/>
      <c r="C1165" s="8"/>
      <c r="D1165" s="8"/>
      <c r="E1165" s="8"/>
      <c r="F1165" s="8"/>
      <c r="G1165" s="8"/>
      <c r="H1165" s="8"/>
      <c r="I1165" s="8"/>
    </row>
    <row r="1166" spans="2:9" x14ac:dyDescent="0.2">
      <c r="B1166" s="8"/>
      <c r="C1166" s="8"/>
      <c r="D1166" s="8"/>
      <c r="E1166" s="8"/>
      <c r="F1166" s="8"/>
      <c r="G1166" s="8"/>
      <c r="H1166" s="8"/>
      <c r="I1166" s="8"/>
    </row>
    <row r="1167" spans="2:9" x14ac:dyDescent="0.2">
      <c r="B1167" s="8"/>
      <c r="C1167" s="8"/>
      <c r="D1167" s="8"/>
      <c r="E1167" s="8"/>
      <c r="F1167" s="8"/>
      <c r="G1167" s="8"/>
      <c r="H1167" s="8"/>
      <c r="I1167" s="8"/>
    </row>
    <row r="1168" spans="2:9" x14ac:dyDescent="0.2">
      <c r="B1168" s="8"/>
      <c r="C1168" s="8"/>
      <c r="D1168" s="8"/>
      <c r="E1168" s="8"/>
      <c r="F1168" s="8"/>
      <c r="G1168" s="8"/>
      <c r="H1168" s="8"/>
      <c r="I1168" s="8"/>
    </row>
    <row r="1169" spans="2:9" x14ac:dyDescent="0.2">
      <c r="B1169" s="8"/>
      <c r="C1169" s="8"/>
      <c r="D1169" s="8"/>
      <c r="E1169" s="8"/>
      <c r="F1169" s="8"/>
      <c r="G1169" s="8"/>
      <c r="H1169" s="8"/>
      <c r="I1169" s="8"/>
    </row>
    <row r="1170" spans="2:9" x14ac:dyDescent="0.2">
      <c r="B1170" s="8"/>
      <c r="C1170" s="8"/>
      <c r="D1170" s="8"/>
      <c r="E1170" s="8"/>
      <c r="F1170" s="8"/>
      <c r="G1170" s="8"/>
      <c r="H1170" s="8"/>
      <c r="I1170" s="8"/>
    </row>
    <row r="1171" spans="2:9" x14ac:dyDescent="0.2">
      <c r="B1171" s="8"/>
      <c r="C1171" s="8"/>
      <c r="D1171" s="8"/>
      <c r="E1171" s="8"/>
      <c r="F1171" s="8"/>
      <c r="G1171" s="8"/>
      <c r="H1171" s="8"/>
      <c r="I1171" s="8"/>
    </row>
    <row r="1172" spans="2:9" x14ac:dyDescent="0.2">
      <c r="B1172" s="8"/>
      <c r="C1172" s="8"/>
      <c r="D1172" s="8"/>
      <c r="E1172" s="8"/>
      <c r="F1172" s="8"/>
      <c r="G1172" s="8"/>
      <c r="H1172" s="8"/>
      <c r="I1172" s="8"/>
    </row>
    <row r="1173" spans="2:9" x14ac:dyDescent="0.2">
      <c r="B1173" s="8"/>
      <c r="C1173" s="8"/>
      <c r="D1173" s="8"/>
      <c r="E1173" s="8"/>
      <c r="F1173" s="8"/>
      <c r="G1173" s="8"/>
      <c r="H1173" s="8"/>
      <c r="I1173" s="8"/>
    </row>
    <row r="1174" spans="2:9" x14ac:dyDescent="0.2">
      <c r="B1174" s="8"/>
      <c r="C1174" s="8"/>
      <c r="D1174" s="8"/>
      <c r="E1174" s="8"/>
      <c r="F1174" s="8"/>
      <c r="G1174" s="8"/>
      <c r="H1174" s="8"/>
      <c r="I1174" s="8"/>
    </row>
    <row r="1175" spans="2:9" x14ac:dyDescent="0.2">
      <c r="B1175" s="8"/>
      <c r="C1175" s="8"/>
      <c r="D1175" s="8"/>
      <c r="E1175" s="8"/>
      <c r="F1175" s="8"/>
      <c r="G1175" s="8"/>
      <c r="H1175" s="8"/>
      <c r="I1175" s="8"/>
    </row>
    <row r="1176" spans="2:9" x14ac:dyDescent="0.2">
      <c r="B1176" s="8"/>
      <c r="C1176" s="8"/>
      <c r="D1176" s="8"/>
      <c r="E1176" s="8"/>
      <c r="F1176" s="8"/>
      <c r="G1176" s="8"/>
      <c r="H1176" s="8"/>
      <c r="I1176" s="8"/>
    </row>
    <row r="1177" spans="2:9" x14ac:dyDescent="0.2">
      <c r="B1177" s="8"/>
      <c r="C1177" s="8"/>
      <c r="D1177" s="8"/>
      <c r="E1177" s="8"/>
      <c r="F1177" s="8"/>
      <c r="G1177" s="8"/>
      <c r="H1177" s="8"/>
      <c r="I1177" s="8"/>
    </row>
    <row r="1178" spans="2:9" x14ac:dyDescent="0.2">
      <c r="B1178" s="8"/>
      <c r="C1178" s="8"/>
      <c r="D1178" s="8"/>
      <c r="E1178" s="8"/>
      <c r="F1178" s="8"/>
      <c r="G1178" s="8"/>
      <c r="H1178" s="8"/>
      <c r="I1178" s="8"/>
    </row>
    <row r="1179" spans="2:9" x14ac:dyDescent="0.2">
      <c r="B1179" s="8"/>
      <c r="C1179" s="8"/>
      <c r="D1179" s="8"/>
      <c r="E1179" s="8"/>
      <c r="F1179" s="8"/>
      <c r="G1179" s="8"/>
      <c r="H1179" s="8"/>
      <c r="I1179" s="8"/>
    </row>
    <row r="1180" spans="2:9" x14ac:dyDescent="0.2">
      <c r="B1180" s="8"/>
      <c r="C1180" s="8"/>
      <c r="D1180" s="8"/>
      <c r="E1180" s="8"/>
      <c r="F1180" s="8"/>
      <c r="G1180" s="8"/>
      <c r="H1180" s="8"/>
      <c r="I1180" s="8"/>
    </row>
    <row r="1181" spans="2:9" x14ac:dyDescent="0.2">
      <c r="B1181" s="8"/>
      <c r="C1181" s="8"/>
      <c r="D1181" s="8"/>
      <c r="E1181" s="8"/>
      <c r="F1181" s="8"/>
      <c r="G1181" s="8"/>
      <c r="H1181" s="8"/>
      <c r="I1181" s="8"/>
    </row>
    <row r="1182" spans="2:9" x14ac:dyDescent="0.2">
      <c r="B1182" s="8"/>
      <c r="C1182" s="8"/>
      <c r="D1182" s="8"/>
      <c r="E1182" s="8"/>
      <c r="F1182" s="8"/>
      <c r="G1182" s="8"/>
      <c r="H1182" s="8"/>
      <c r="I1182" s="8"/>
    </row>
    <row r="1183" spans="2:9" x14ac:dyDescent="0.2">
      <c r="B1183" s="8"/>
      <c r="C1183" s="8"/>
      <c r="D1183" s="8"/>
      <c r="E1183" s="8"/>
      <c r="F1183" s="8"/>
      <c r="G1183" s="8"/>
      <c r="H1183" s="8"/>
      <c r="I1183" s="8"/>
    </row>
    <row r="1184" spans="2:9" x14ac:dyDescent="0.2">
      <c r="B1184" s="8"/>
      <c r="C1184" s="8"/>
      <c r="D1184" s="8"/>
      <c r="E1184" s="8"/>
      <c r="F1184" s="8"/>
      <c r="G1184" s="8"/>
      <c r="H1184" s="8"/>
      <c r="I1184" s="8"/>
    </row>
    <row r="1185" spans="2:9" x14ac:dyDescent="0.2">
      <c r="B1185" s="8"/>
      <c r="C1185" s="8"/>
      <c r="D1185" s="8"/>
      <c r="E1185" s="8"/>
      <c r="F1185" s="8"/>
      <c r="G1185" s="8"/>
      <c r="H1185" s="8"/>
      <c r="I1185" s="8"/>
    </row>
    <row r="1186" spans="2:9" x14ac:dyDescent="0.2">
      <c r="B1186" s="8"/>
      <c r="C1186" s="8"/>
      <c r="D1186" s="8"/>
      <c r="E1186" s="8"/>
      <c r="F1186" s="8"/>
      <c r="G1186" s="8"/>
      <c r="H1186" s="8"/>
      <c r="I1186" s="8"/>
    </row>
    <row r="1187" spans="2:9" x14ac:dyDescent="0.2">
      <c r="B1187" s="8"/>
      <c r="C1187" s="8"/>
      <c r="D1187" s="8"/>
      <c r="E1187" s="8"/>
      <c r="F1187" s="8"/>
      <c r="G1187" s="8"/>
      <c r="H1187" s="8"/>
      <c r="I1187" s="8"/>
    </row>
    <row r="1188" spans="2:9" x14ac:dyDescent="0.2">
      <c r="B1188" s="8"/>
      <c r="C1188" s="8"/>
      <c r="D1188" s="8"/>
      <c r="E1188" s="8"/>
      <c r="F1188" s="8"/>
      <c r="G1188" s="8"/>
      <c r="H1188" s="8"/>
      <c r="I1188" s="8"/>
    </row>
    <row r="1189" spans="2:9" x14ac:dyDescent="0.2">
      <c r="B1189" s="8"/>
      <c r="C1189" s="8"/>
      <c r="D1189" s="8"/>
      <c r="E1189" s="8"/>
      <c r="F1189" s="8"/>
      <c r="G1189" s="8"/>
      <c r="H1189" s="8"/>
      <c r="I1189" s="8"/>
    </row>
    <row r="1190" spans="2:9" x14ac:dyDescent="0.2">
      <c r="B1190" s="8"/>
      <c r="C1190" s="8"/>
      <c r="D1190" s="8"/>
      <c r="E1190" s="8"/>
      <c r="F1190" s="8"/>
      <c r="G1190" s="8"/>
      <c r="H1190" s="8"/>
      <c r="I1190" s="8"/>
    </row>
    <row r="1191" spans="2:9" x14ac:dyDescent="0.2">
      <c r="B1191" s="8"/>
      <c r="C1191" s="8"/>
      <c r="D1191" s="8"/>
      <c r="E1191" s="8"/>
      <c r="F1191" s="8"/>
      <c r="G1191" s="8"/>
      <c r="H1191" s="8"/>
      <c r="I1191" s="8"/>
    </row>
    <row r="1192" spans="2:9" x14ac:dyDescent="0.2">
      <c r="B1192" s="8"/>
      <c r="C1192" s="8"/>
      <c r="D1192" s="8"/>
      <c r="E1192" s="8"/>
      <c r="F1192" s="8"/>
      <c r="G1192" s="8"/>
      <c r="H1192" s="8"/>
      <c r="I1192" s="8"/>
    </row>
    <row r="1193" spans="2:9" x14ac:dyDescent="0.2">
      <c r="B1193" s="8"/>
      <c r="C1193" s="8"/>
      <c r="D1193" s="8"/>
      <c r="E1193" s="8"/>
      <c r="F1193" s="8"/>
      <c r="G1193" s="8"/>
      <c r="H1193" s="8"/>
      <c r="I1193" s="8"/>
    </row>
    <row r="1194" spans="2:9" x14ac:dyDescent="0.2">
      <c r="B1194" s="8"/>
      <c r="C1194" s="8"/>
      <c r="D1194" s="8"/>
      <c r="E1194" s="8"/>
      <c r="F1194" s="8"/>
      <c r="G1194" s="8"/>
      <c r="H1194" s="8"/>
      <c r="I1194" s="8"/>
    </row>
    <row r="1195" spans="2:9" x14ac:dyDescent="0.2">
      <c r="B1195" s="8"/>
      <c r="C1195" s="8"/>
      <c r="D1195" s="8"/>
      <c r="E1195" s="8"/>
      <c r="F1195" s="8"/>
      <c r="G1195" s="8"/>
      <c r="H1195" s="8"/>
      <c r="I1195" s="8"/>
    </row>
    <row r="1196" spans="2:9" x14ac:dyDescent="0.2">
      <c r="B1196" s="8"/>
      <c r="C1196" s="8"/>
      <c r="D1196" s="8"/>
      <c r="E1196" s="8"/>
      <c r="F1196" s="8"/>
      <c r="G1196" s="8"/>
      <c r="H1196" s="8"/>
      <c r="I1196" s="8"/>
    </row>
    <row r="1197" spans="2:9" x14ac:dyDescent="0.2">
      <c r="B1197" s="8"/>
      <c r="C1197" s="8"/>
      <c r="D1197" s="8"/>
      <c r="E1197" s="8"/>
      <c r="F1197" s="8"/>
      <c r="G1197" s="8"/>
      <c r="H1197" s="8"/>
      <c r="I1197" s="8"/>
    </row>
    <row r="1198" spans="2:9" x14ac:dyDescent="0.2">
      <c r="B1198" s="8"/>
      <c r="C1198" s="8"/>
      <c r="D1198" s="8"/>
      <c r="E1198" s="8"/>
      <c r="F1198" s="8"/>
      <c r="G1198" s="8"/>
      <c r="H1198" s="8"/>
      <c r="I1198" s="8"/>
    </row>
    <row r="1199" spans="2:9" x14ac:dyDescent="0.2">
      <c r="B1199" s="8"/>
      <c r="C1199" s="8"/>
      <c r="D1199" s="8"/>
      <c r="E1199" s="8"/>
      <c r="F1199" s="8"/>
      <c r="G1199" s="8"/>
      <c r="H1199" s="8"/>
      <c r="I1199" s="8"/>
    </row>
    <row r="1200" spans="2:9" x14ac:dyDescent="0.2">
      <c r="B1200" s="8"/>
      <c r="C1200" s="8"/>
      <c r="D1200" s="8"/>
      <c r="E1200" s="8"/>
      <c r="F1200" s="8"/>
      <c r="G1200" s="8"/>
      <c r="H1200" s="8"/>
      <c r="I1200" s="8"/>
    </row>
    <row r="1201" spans="2:9" x14ac:dyDescent="0.2">
      <c r="B1201" s="8"/>
      <c r="C1201" s="8"/>
      <c r="D1201" s="8"/>
      <c r="E1201" s="8"/>
      <c r="F1201" s="8"/>
      <c r="G1201" s="8"/>
      <c r="H1201" s="8"/>
      <c r="I1201" s="8"/>
    </row>
    <row r="1202" spans="2:9" x14ac:dyDescent="0.2">
      <c r="B1202" s="8"/>
      <c r="C1202" s="8"/>
      <c r="D1202" s="8"/>
      <c r="E1202" s="8"/>
      <c r="F1202" s="8"/>
      <c r="G1202" s="8"/>
      <c r="H1202" s="8"/>
      <c r="I1202" s="8"/>
    </row>
    <row r="1203" spans="2:9" x14ac:dyDescent="0.2">
      <c r="B1203" s="8"/>
      <c r="C1203" s="8"/>
      <c r="D1203" s="8"/>
      <c r="E1203" s="8"/>
      <c r="F1203" s="8"/>
      <c r="G1203" s="8"/>
      <c r="H1203" s="8"/>
      <c r="I1203" s="8"/>
    </row>
    <row r="1204" spans="2:9" x14ac:dyDescent="0.2">
      <c r="B1204" s="8"/>
      <c r="C1204" s="8"/>
      <c r="D1204" s="8"/>
      <c r="E1204" s="8"/>
      <c r="F1204" s="8"/>
      <c r="G1204" s="8"/>
      <c r="H1204" s="8"/>
      <c r="I1204" s="8"/>
    </row>
    <row r="1205" spans="2:9" x14ac:dyDescent="0.2">
      <c r="B1205" s="8"/>
      <c r="C1205" s="8"/>
      <c r="D1205" s="8"/>
      <c r="E1205" s="8"/>
      <c r="F1205" s="8"/>
      <c r="G1205" s="8"/>
      <c r="H1205" s="8"/>
      <c r="I1205" s="8"/>
    </row>
    <row r="1206" spans="2:9" x14ac:dyDescent="0.2">
      <c r="B1206" s="8"/>
      <c r="C1206" s="8"/>
      <c r="D1206" s="8"/>
      <c r="E1206" s="8"/>
      <c r="F1206" s="8"/>
      <c r="G1206" s="8"/>
      <c r="H1206" s="8"/>
      <c r="I1206" s="8"/>
    </row>
    <row r="1207" spans="2:9" x14ac:dyDescent="0.2">
      <c r="B1207" s="8"/>
      <c r="C1207" s="8"/>
      <c r="D1207" s="8"/>
      <c r="E1207" s="8"/>
      <c r="F1207" s="8"/>
      <c r="G1207" s="8"/>
      <c r="H1207" s="8"/>
      <c r="I1207" s="8"/>
    </row>
    <row r="1208" spans="2:9" x14ac:dyDescent="0.2">
      <c r="B1208" s="8"/>
      <c r="C1208" s="8"/>
      <c r="D1208" s="8"/>
      <c r="E1208" s="8"/>
      <c r="F1208" s="8"/>
      <c r="G1208" s="8"/>
      <c r="H1208" s="8"/>
      <c r="I1208" s="8"/>
    </row>
    <row r="1209" spans="2:9" x14ac:dyDescent="0.2">
      <c r="B1209" s="8"/>
      <c r="C1209" s="8"/>
      <c r="D1209" s="8"/>
      <c r="E1209" s="8"/>
      <c r="F1209" s="8"/>
      <c r="G1209" s="8"/>
      <c r="H1209" s="8"/>
      <c r="I1209" s="8"/>
    </row>
    <row r="1210" spans="2:9" x14ac:dyDescent="0.2">
      <c r="B1210" s="8"/>
      <c r="C1210" s="8"/>
      <c r="D1210" s="8"/>
      <c r="E1210" s="8"/>
      <c r="F1210" s="8"/>
      <c r="G1210" s="8"/>
      <c r="H1210" s="8"/>
      <c r="I1210" s="8"/>
    </row>
    <row r="1211" spans="2:9" x14ac:dyDescent="0.2">
      <c r="B1211" s="8"/>
      <c r="C1211" s="8"/>
      <c r="D1211" s="8"/>
      <c r="E1211" s="8"/>
      <c r="F1211" s="8"/>
      <c r="G1211" s="8"/>
      <c r="H1211" s="8"/>
      <c r="I1211" s="8"/>
    </row>
    <row r="1212" spans="2:9" x14ac:dyDescent="0.2">
      <c r="B1212" s="8"/>
      <c r="C1212" s="8"/>
      <c r="D1212" s="8"/>
      <c r="E1212" s="8"/>
      <c r="F1212" s="8"/>
      <c r="G1212" s="8"/>
      <c r="H1212" s="8"/>
      <c r="I1212" s="8"/>
    </row>
    <row r="1213" spans="2:9" x14ac:dyDescent="0.2">
      <c r="B1213" s="8"/>
      <c r="C1213" s="8"/>
      <c r="D1213" s="8"/>
      <c r="E1213" s="8"/>
      <c r="F1213" s="8"/>
      <c r="G1213" s="8"/>
      <c r="H1213" s="8"/>
      <c r="I1213" s="8"/>
    </row>
    <row r="1214" spans="2:9" x14ac:dyDescent="0.2">
      <c r="B1214" s="8"/>
      <c r="C1214" s="8"/>
      <c r="D1214" s="8"/>
      <c r="E1214" s="8"/>
      <c r="F1214" s="8"/>
      <c r="G1214" s="8"/>
      <c r="H1214" s="8"/>
      <c r="I1214" s="8"/>
    </row>
    <row r="1215" spans="2:9" x14ac:dyDescent="0.2">
      <c r="B1215" s="8"/>
      <c r="C1215" s="8"/>
      <c r="D1215" s="8"/>
      <c r="E1215" s="8"/>
      <c r="F1215" s="8"/>
      <c r="G1215" s="8"/>
      <c r="H1215" s="8"/>
      <c r="I1215" s="8"/>
    </row>
    <row r="1216" spans="2:9" x14ac:dyDescent="0.2">
      <c r="B1216" s="8"/>
      <c r="C1216" s="8"/>
      <c r="D1216" s="8"/>
      <c r="E1216" s="8"/>
      <c r="F1216" s="8"/>
      <c r="G1216" s="8"/>
      <c r="H1216" s="8"/>
      <c r="I1216" s="8"/>
    </row>
    <row r="1217" spans="2:9" x14ac:dyDescent="0.2">
      <c r="B1217" s="8"/>
      <c r="C1217" s="8"/>
      <c r="D1217" s="8"/>
      <c r="E1217" s="8"/>
      <c r="F1217" s="8"/>
      <c r="G1217" s="8"/>
      <c r="H1217" s="8"/>
      <c r="I1217" s="8"/>
    </row>
    <row r="1218" spans="2:9" x14ac:dyDescent="0.2">
      <c r="B1218" s="8"/>
      <c r="C1218" s="8"/>
      <c r="D1218" s="8"/>
      <c r="E1218" s="8"/>
      <c r="F1218" s="8"/>
      <c r="G1218" s="8"/>
      <c r="H1218" s="8"/>
      <c r="I1218" s="8"/>
    </row>
    <row r="1219" spans="2:9" x14ac:dyDescent="0.2">
      <c r="B1219" s="8"/>
      <c r="C1219" s="8"/>
      <c r="D1219" s="8"/>
      <c r="E1219" s="8"/>
      <c r="F1219" s="8"/>
      <c r="G1219" s="8"/>
      <c r="H1219" s="8"/>
      <c r="I1219" s="8"/>
    </row>
    <row r="1220" spans="2:9" x14ac:dyDescent="0.2">
      <c r="B1220" s="8"/>
      <c r="C1220" s="8"/>
      <c r="D1220" s="8"/>
      <c r="E1220" s="8"/>
      <c r="F1220" s="8"/>
      <c r="G1220" s="8"/>
      <c r="H1220" s="8"/>
      <c r="I1220" s="8"/>
    </row>
    <row r="1221" spans="2:9" x14ac:dyDescent="0.2">
      <c r="B1221" s="8"/>
      <c r="C1221" s="8"/>
      <c r="D1221" s="8"/>
      <c r="E1221" s="8"/>
      <c r="F1221" s="8"/>
      <c r="G1221" s="8"/>
      <c r="H1221" s="8"/>
      <c r="I1221" s="8"/>
    </row>
    <row r="1222" spans="2:9" x14ac:dyDescent="0.2">
      <c r="B1222" s="8"/>
      <c r="C1222" s="8"/>
      <c r="D1222" s="8"/>
      <c r="E1222" s="8"/>
      <c r="F1222" s="8"/>
      <c r="G1222" s="8"/>
      <c r="H1222" s="8"/>
      <c r="I1222" s="8"/>
    </row>
    <row r="1223" spans="2:9" x14ac:dyDescent="0.2">
      <c r="B1223" s="8"/>
      <c r="C1223" s="8"/>
      <c r="D1223" s="8"/>
      <c r="E1223" s="8"/>
      <c r="F1223" s="8"/>
      <c r="G1223" s="8"/>
      <c r="H1223" s="8"/>
      <c r="I1223" s="8"/>
    </row>
    <row r="1224" spans="2:9" x14ac:dyDescent="0.2">
      <c r="B1224" s="8"/>
      <c r="C1224" s="8"/>
      <c r="D1224" s="8"/>
      <c r="E1224" s="8"/>
      <c r="F1224" s="8"/>
      <c r="G1224" s="8"/>
      <c r="H1224" s="8"/>
      <c r="I1224" s="8"/>
    </row>
    <row r="1225" spans="2:9" x14ac:dyDescent="0.2">
      <c r="B1225" s="8"/>
      <c r="C1225" s="8"/>
      <c r="D1225" s="8"/>
      <c r="E1225" s="8"/>
      <c r="F1225" s="8"/>
      <c r="G1225" s="8"/>
      <c r="H1225" s="8"/>
      <c r="I1225" s="8"/>
    </row>
    <row r="1226" spans="2:9" x14ac:dyDescent="0.2">
      <c r="B1226" s="8"/>
      <c r="C1226" s="8"/>
      <c r="D1226" s="8"/>
      <c r="E1226" s="8"/>
      <c r="F1226" s="8"/>
      <c r="G1226" s="8"/>
      <c r="H1226" s="8"/>
      <c r="I1226" s="8"/>
    </row>
    <row r="1227" spans="2:9" x14ac:dyDescent="0.2">
      <c r="B1227" s="8"/>
      <c r="C1227" s="8"/>
      <c r="D1227" s="8"/>
      <c r="E1227" s="8"/>
      <c r="F1227" s="8"/>
      <c r="G1227" s="8"/>
      <c r="H1227" s="8"/>
      <c r="I1227" s="8"/>
    </row>
    <row r="1228" spans="2:9" x14ac:dyDescent="0.2">
      <c r="B1228" s="8"/>
      <c r="C1228" s="8"/>
      <c r="D1228" s="8"/>
      <c r="E1228" s="8"/>
      <c r="F1228" s="8"/>
      <c r="G1228" s="8"/>
      <c r="H1228" s="8"/>
      <c r="I1228" s="8"/>
    </row>
    <row r="1229" spans="2:9" x14ac:dyDescent="0.2">
      <c r="B1229" s="8"/>
      <c r="C1229" s="8"/>
      <c r="D1229" s="8"/>
      <c r="E1229" s="8"/>
      <c r="F1229" s="8"/>
      <c r="G1229" s="8"/>
      <c r="H1229" s="8"/>
      <c r="I1229" s="8"/>
    </row>
    <row r="1230" spans="2:9" x14ac:dyDescent="0.2">
      <c r="B1230" s="8"/>
      <c r="C1230" s="8"/>
      <c r="D1230" s="8"/>
      <c r="E1230" s="8"/>
      <c r="F1230" s="8"/>
      <c r="G1230" s="8"/>
      <c r="H1230" s="8"/>
      <c r="I1230" s="8"/>
    </row>
    <row r="1231" spans="2:9" x14ac:dyDescent="0.2">
      <c r="B1231" s="8"/>
      <c r="C1231" s="8"/>
      <c r="D1231" s="8"/>
      <c r="E1231" s="8"/>
      <c r="F1231" s="8"/>
      <c r="G1231" s="8"/>
      <c r="H1231" s="8"/>
      <c r="I1231" s="8"/>
    </row>
    <row r="1232" spans="2:9" x14ac:dyDescent="0.2">
      <c r="B1232" s="8"/>
      <c r="C1232" s="8"/>
      <c r="D1232" s="8"/>
      <c r="E1232" s="8"/>
      <c r="F1232" s="8"/>
      <c r="G1232" s="8"/>
      <c r="H1232" s="8"/>
      <c r="I1232" s="8"/>
    </row>
    <row r="1233" spans="2:9" x14ac:dyDescent="0.2">
      <c r="B1233" s="8"/>
      <c r="C1233" s="8"/>
      <c r="D1233" s="8"/>
      <c r="E1233" s="8"/>
      <c r="F1233" s="8"/>
      <c r="G1233" s="8"/>
      <c r="H1233" s="8"/>
      <c r="I1233" s="8"/>
    </row>
    <row r="1234" spans="2:9" x14ac:dyDescent="0.2">
      <c r="B1234" s="8"/>
      <c r="C1234" s="8"/>
      <c r="D1234" s="8"/>
      <c r="E1234" s="8"/>
      <c r="F1234" s="8"/>
      <c r="G1234" s="8"/>
      <c r="H1234" s="8"/>
      <c r="I1234" s="8"/>
    </row>
    <row r="1235" spans="2:9" x14ac:dyDescent="0.2">
      <c r="B1235" s="8"/>
      <c r="C1235" s="8"/>
      <c r="D1235" s="8"/>
      <c r="E1235" s="8"/>
      <c r="F1235" s="8"/>
      <c r="G1235" s="8"/>
      <c r="H1235" s="8"/>
      <c r="I1235" s="8"/>
    </row>
    <row r="1236" spans="2:9" x14ac:dyDescent="0.2">
      <c r="B1236" s="8"/>
      <c r="C1236" s="8"/>
      <c r="D1236" s="8"/>
      <c r="E1236" s="8"/>
      <c r="F1236" s="8"/>
      <c r="G1236" s="8"/>
      <c r="H1236" s="8"/>
      <c r="I1236" s="8"/>
    </row>
    <row r="1237" spans="2:9" x14ac:dyDescent="0.2">
      <c r="B1237" s="8"/>
      <c r="C1237" s="8"/>
      <c r="D1237" s="8"/>
      <c r="E1237" s="8"/>
      <c r="F1237" s="8"/>
      <c r="G1237" s="8"/>
      <c r="H1237" s="8"/>
      <c r="I1237" s="8"/>
    </row>
    <row r="1238" spans="2:9" x14ac:dyDescent="0.2">
      <c r="B1238" s="8"/>
      <c r="C1238" s="8"/>
      <c r="D1238" s="8"/>
      <c r="E1238" s="8"/>
      <c r="F1238" s="8"/>
      <c r="G1238" s="8"/>
      <c r="H1238" s="8"/>
      <c r="I1238" s="8"/>
    </row>
    <row r="1239" spans="2:9" x14ac:dyDescent="0.2">
      <c r="B1239" s="8"/>
      <c r="C1239" s="8"/>
      <c r="D1239" s="8"/>
      <c r="E1239" s="8"/>
      <c r="F1239" s="8"/>
      <c r="G1239" s="8"/>
      <c r="H1239" s="8"/>
      <c r="I1239" s="8"/>
    </row>
    <row r="1240" spans="2:9" x14ac:dyDescent="0.2">
      <c r="B1240" s="8"/>
      <c r="C1240" s="8"/>
      <c r="D1240" s="8"/>
      <c r="E1240" s="8"/>
      <c r="F1240" s="8"/>
      <c r="G1240" s="8"/>
      <c r="H1240" s="8"/>
      <c r="I1240" s="8"/>
    </row>
    <row r="1241" spans="2:9" x14ac:dyDescent="0.2">
      <c r="B1241" s="8"/>
      <c r="C1241" s="8"/>
      <c r="D1241" s="8"/>
      <c r="E1241" s="8"/>
      <c r="F1241" s="8"/>
      <c r="G1241" s="8"/>
      <c r="H1241" s="8"/>
      <c r="I1241" s="8"/>
    </row>
    <row r="1242" spans="2:9" x14ac:dyDescent="0.2">
      <c r="B1242" s="8"/>
      <c r="C1242" s="8"/>
      <c r="D1242" s="8"/>
      <c r="E1242" s="8"/>
      <c r="F1242" s="8"/>
      <c r="G1242" s="8"/>
      <c r="H1242" s="8"/>
      <c r="I1242" s="8"/>
    </row>
    <row r="1243" spans="2:9" x14ac:dyDescent="0.2">
      <c r="B1243" s="8"/>
      <c r="C1243" s="8"/>
      <c r="D1243" s="8"/>
      <c r="E1243" s="8"/>
      <c r="F1243" s="8"/>
      <c r="G1243" s="8"/>
      <c r="H1243" s="8"/>
      <c r="I1243" s="8"/>
    </row>
    <row r="1244" spans="2:9" x14ac:dyDescent="0.2">
      <c r="B1244" s="8"/>
      <c r="C1244" s="8"/>
      <c r="D1244" s="8"/>
      <c r="E1244" s="8"/>
      <c r="F1244" s="8"/>
      <c r="G1244" s="8"/>
      <c r="H1244" s="8"/>
      <c r="I1244" s="8"/>
    </row>
    <row r="1245" spans="2:9" x14ac:dyDescent="0.2">
      <c r="B1245" s="8"/>
      <c r="C1245" s="8"/>
      <c r="D1245" s="8"/>
      <c r="E1245" s="8"/>
      <c r="F1245" s="8"/>
      <c r="G1245" s="8"/>
      <c r="H1245" s="8"/>
      <c r="I1245" s="8"/>
    </row>
    <row r="1246" spans="2:9" x14ac:dyDescent="0.2">
      <c r="B1246" s="8"/>
      <c r="C1246" s="8"/>
      <c r="D1246" s="8"/>
      <c r="E1246" s="8"/>
      <c r="F1246" s="8"/>
      <c r="G1246" s="8"/>
      <c r="H1246" s="8"/>
      <c r="I1246" s="8"/>
    </row>
    <row r="1247" spans="2:9" x14ac:dyDescent="0.2">
      <c r="B1247" s="8"/>
      <c r="C1247" s="8"/>
      <c r="D1247" s="8"/>
      <c r="E1247" s="8"/>
      <c r="F1247" s="8"/>
      <c r="G1247" s="8"/>
      <c r="H1247" s="8"/>
      <c r="I1247" s="8"/>
    </row>
    <row r="1248" spans="2:9" x14ac:dyDescent="0.2">
      <c r="B1248" s="8"/>
      <c r="C1248" s="8"/>
      <c r="D1248" s="8"/>
      <c r="E1248" s="8"/>
      <c r="F1248" s="8"/>
      <c r="G1248" s="8"/>
      <c r="H1248" s="8"/>
      <c r="I1248" s="8"/>
    </row>
    <row r="1249" spans="2:9" x14ac:dyDescent="0.2">
      <c r="B1249" s="8"/>
      <c r="C1249" s="8"/>
      <c r="D1249" s="8"/>
      <c r="E1249" s="8"/>
      <c r="F1249" s="8"/>
      <c r="G1249" s="8"/>
      <c r="H1249" s="8"/>
      <c r="I1249" s="8"/>
    </row>
    <row r="1250" spans="2:9" x14ac:dyDescent="0.2">
      <c r="B1250" s="8"/>
      <c r="C1250" s="8"/>
      <c r="D1250" s="8"/>
      <c r="E1250" s="8"/>
      <c r="F1250" s="8"/>
      <c r="G1250" s="8"/>
      <c r="H1250" s="8"/>
      <c r="I1250" s="8"/>
    </row>
    <row r="1251" spans="2:9" x14ac:dyDescent="0.2">
      <c r="B1251" s="8"/>
      <c r="C1251" s="8"/>
      <c r="D1251" s="8"/>
      <c r="E1251" s="8"/>
      <c r="F1251" s="8"/>
      <c r="G1251" s="8"/>
      <c r="H1251" s="8"/>
      <c r="I1251" s="8"/>
    </row>
    <row r="1252" spans="2:9" x14ac:dyDescent="0.2">
      <c r="B1252" s="8"/>
      <c r="C1252" s="8"/>
      <c r="D1252" s="8"/>
      <c r="E1252" s="8"/>
      <c r="F1252" s="8"/>
      <c r="G1252" s="8"/>
      <c r="H1252" s="8"/>
      <c r="I1252" s="8"/>
    </row>
    <row r="1253" spans="2:9" x14ac:dyDescent="0.2">
      <c r="B1253" s="8"/>
      <c r="C1253" s="8"/>
      <c r="D1253" s="8"/>
      <c r="E1253" s="8"/>
      <c r="F1253" s="8"/>
      <c r="G1253" s="8"/>
      <c r="H1253" s="8"/>
      <c r="I1253" s="8"/>
    </row>
    <row r="1254" spans="2:9" x14ac:dyDescent="0.2">
      <c r="B1254" s="8"/>
      <c r="C1254" s="8"/>
      <c r="D1254" s="8"/>
      <c r="E1254" s="8"/>
      <c r="F1254" s="8"/>
      <c r="G1254" s="8"/>
      <c r="H1254" s="8"/>
      <c r="I1254" s="8"/>
    </row>
    <row r="1255" spans="2:9" x14ac:dyDescent="0.2">
      <c r="B1255" s="8"/>
      <c r="C1255" s="8"/>
      <c r="D1255" s="8"/>
      <c r="E1255" s="8"/>
      <c r="F1255" s="8"/>
      <c r="G1255" s="8"/>
      <c r="H1255" s="8"/>
      <c r="I1255" s="8"/>
    </row>
    <row r="1256" spans="2:9" x14ac:dyDescent="0.2">
      <c r="B1256" s="8"/>
      <c r="C1256" s="8"/>
      <c r="D1256" s="8"/>
      <c r="E1256" s="8"/>
      <c r="F1256" s="8"/>
      <c r="G1256" s="8"/>
      <c r="H1256" s="8"/>
      <c r="I1256" s="8"/>
    </row>
    <row r="1257" spans="2:9" x14ac:dyDescent="0.2">
      <c r="B1257" s="8"/>
      <c r="C1257" s="8"/>
      <c r="D1257" s="8"/>
      <c r="E1257" s="8"/>
      <c r="F1257" s="8"/>
      <c r="G1257" s="8"/>
      <c r="H1257" s="8"/>
      <c r="I1257" s="8"/>
    </row>
    <row r="1258" spans="2:9" x14ac:dyDescent="0.2">
      <c r="B1258" s="8"/>
      <c r="C1258" s="8"/>
      <c r="D1258" s="8"/>
      <c r="E1258" s="8"/>
      <c r="F1258" s="8"/>
      <c r="G1258" s="8"/>
      <c r="H1258" s="8"/>
      <c r="I1258" s="8"/>
    </row>
    <row r="1259" spans="2:9" x14ac:dyDescent="0.2">
      <c r="B1259" s="8"/>
      <c r="C1259" s="8"/>
      <c r="D1259" s="8"/>
      <c r="E1259" s="8"/>
      <c r="F1259" s="8"/>
      <c r="G1259" s="8"/>
      <c r="H1259" s="8"/>
      <c r="I1259" s="8"/>
    </row>
    <row r="1260" spans="2:9" x14ac:dyDescent="0.2">
      <c r="B1260" s="8"/>
      <c r="C1260" s="8"/>
      <c r="D1260" s="8"/>
      <c r="E1260" s="8"/>
      <c r="F1260" s="8"/>
      <c r="G1260" s="8"/>
      <c r="H1260" s="8"/>
      <c r="I1260" s="8"/>
    </row>
    <row r="1261" spans="2:9" x14ac:dyDescent="0.2">
      <c r="B1261" s="8"/>
      <c r="C1261" s="8"/>
      <c r="D1261" s="8"/>
      <c r="E1261" s="8"/>
      <c r="F1261" s="8"/>
      <c r="G1261" s="8"/>
      <c r="H1261" s="8"/>
      <c r="I1261" s="8"/>
    </row>
    <row r="1262" spans="2:9" x14ac:dyDescent="0.2">
      <c r="B1262" s="8"/>
      <c r="C1262" s="8"/>
      <c r="D1262" s="8"/>
      <c r="E1262" s="8"/>
      <c r="F1262" s="8"/>
      <c r="G1262" s="8"/>
      <c r="H1262" s="8"/>
      <c r="I1262" s="8"/>
    </row>
    <row r="1263" spans="2:9" x14ac:dyDescent="0.2">
      <c r="B1263" s="8"/>
      <c r="C1263" s="8"/>
      <c r="D1263" s="8"/>
      <c r="E1263" s="8"/>
      <c r="F1263" s="8"/>
      <c r="G1263" s="8"/>
      <c r="H1263" s="8"/>
      <c r="I1263" s="8"/>
    </row>
    <row r="1264" spans="2:9" x14ac:dyDescent="0.2">
      <c r="B1264" s="8"/>
      <c r="C1264" s="8"/>
      <c r="D1264" s="8"/>
      <c r="E1264" s="8"/>
      <c r="F1264" s="8"/>
      <c r="G1264" s="8"/>
      <c r="H1264" s="8"/>
      <c r="I1264" s="8"/>
    </row>
    <row r="1265" spans="2:9" x14ac:dyDescent="0.2">
      <c r="B1265" s="8"/>
      <c r="C1265" s="8"/>
      <c r="D1265" s="8"/>
      <c r="E1265" s="8"/>
      <c r="F1265" s="8"/>
      <c r="G1265" s="8"/>
      <c r="H1265" s="8"/>
      <c r="I1265" s="8"/>
    </row>
    <row r="1266" spans="2:9" x14ac:dyDescent="0.2">
      <c r="B1266" s="8"/>
      <c r="C1266" s="8"/>
      <c r="D1266" s="8"/>
      <c r="E1266" s="8"/>
      <c r="F1266" s="8"/>
      <c r="G1266" s="8"/>
      <c r="H1266" s="8"/>
      <c r="I1266" s="8"/>
    </row>
    <row r="1267" spans="2:9" x14ac:dyDescent="0.2">
      <c r="B1267" s="8"/>
      <c r="C1267" s="8"/>
      <c r="D1267" s="8"/>
      <c r="E1267" s="8"/>
      <c r="F1267" s="8"/>
      <c r="G1267" s="8"/>
      <c r="H1267" s="8"/>
      <c r="I1267" s="8"/>
    </row>
    <row r="1268" spans="2:9" x14ac:dyDescent="0.2">
      <c r="B1268" s="8"/>
      <c r="C1268" s="8"/>
      <c r="D1268" s="8"/>
      <c r="E1268" s="8"/>
      <c r="F1268" s="8"/>
      <c r="G1268" s="8"/>
      <c r="H1268" s="8"/>
      <c r="I1268" s="8"/>
    </row>
    <row r="1269" spans="2:9" x14ac:dyDescent="0.2">
      <c r="B1269" s="8"/>
      <c r="C1269" s="8"/>
      <c r="D1269" s="8"/>
      <c r="E1269" s="8"/>
      <c r="F1269" s="8"/>
      <c r="G1269" s="8"/>
      <c r="H1269" s="8"/>
      <c r="I1269" s="8"/>
    </row>
    <row r="1270" spans="2:9" x14ac:dyDescent="0.2">
      <c r="B1270" s="8"/>
      <c r="C1270" s="8"/>
      <c r="D1270" s="8"/>
      <c r="E1270" s="8"/>
      <c r="F1270" s="8"/>
      <c r="G1270" s="8"/>
      <c r="H1270" s="8"/>
      <c r="I1270" s="8"/>
    </row>
    <row r="1271" spans="2:9" x14ac:dyDescent="0.2">
      <c r="B1271" s="8"/>
      <c r="C1271" s="8"/>
      <c r="D1271" s="8"/>
      <c r="E1271" s="8"/>
      <c r="F1271" s="8"/>
      <c r="G1271" s="8"/>
      <c r="H1271" s="8"/>
      <c r="I1271" s="8"/>
    </row>
    <row r="1272" spans="2:9" x14ac:dyDescent="0.2">
      <c r="B1272" s="8"/>
      <c r="C1272" s="8"/>
      <c r="D1272" s="8"/>
      <c r="E1272" s="8"/>
      <c r="F1272" s="8"/>
      <c r="G1272" s="8"/>
      <c r="H1272" s="8"/>
      <c r="I1272" s="8"/>
    </row>
    <row r="1273" spans="2:9" x14ac:dyDescent="0.2">
      <c r="B1273" s="8"/>
      <c r="C1273" s="8"/>
      <c r="D1273" s="8"/>
      <c r="E1273" s="8"/>
      <c r="F1273" s="8"/>
      <c r="G1273" s="8"/>
      <c r="H1273" s="8"/>
      <c r="I1273" s="8"/>
    </row>
    <row r="1274" spans="2:9" x14ac:dyDescent="0.2">
      <c r="B1274" s="8"/>
      <c r="C1274" s="8"/>
      <c r="D1274" s="8"/>
      <c r="E1274" s="8"/>
      <c r="F1274" s="8"/>
      <c r="G1274" s="8"/>
      <c r="H1274" s="8"/>
      <c r="I1274" s="8"/>
    </row>
    <row r="1275" spans="2:9" x14ac:dyDescent="0.2">
      <c r="B1275" s="8"/>
      <c r="C1275" s="8"/>
      <c r="D1275" s="8"/>
      <c r="E1275" s="8"/>
      <c r="F1275" s="8"/>
      <c r="G1275" s="8"/>
      <c r="H1275" s="8"/>
      <c r="I1275" s="8"/>
    </row>
    <row r="1276" spans="2:9" x14ac:dyDescent="0.2">
      <c r="B1276" s="8"/>
      <c r="C1276" s="8"/>
      <c r="D1276" s="8"/>
      <c r="E1276" s="8"/>
      <c r="F1276" s="8"/>
      <c r="G1276" s="8"/>
      <c r="H1276" s="8"/>
      <c r="I1276" s="8"/>
    </row>
    <row r="1277" spans="2:9" x14ac:dyDescent="0.2">
      <c r="B1277" s="8"/>
      <c r="C1277" s="8"/>
      <c r="D1277" s="8"/>
      <c r="E1277" s="8"/>
      <c r="F1277" s="8"/>
      <c r="G1277" s="8"/>
      <c r="H1277" s="8"/>
      <c r="I1277" s="8"/>
    </row>
    <row r="1278" spans="2:9" x14ac:dyDescent="0.2">
      <c r="B1278" s="8"/>
      <c r="C1278" s="8"/>
      <c r="D1278" s="8"/>
      <c r="E1278" s="8"/>
      <c r="F1278" s="8"/>
      <c r="G1278" s="8"/>
      <c r="H1278" s="8"/>
      <c r="I1278" s="8"/>
    </row>
    <row r="1279" spans="2:9" x14ac:dyDescent="0.2">
      <c r="B1279" s="8"/>
      <c r="C1279" s="8"/>
      <c r="D1279" s="8"/>
      <c r="E1279" s="8"/>
      <c r="F1279" s="8"/>
      <c r="G1279" s="8"/>
      <c r="H1279" s="8"/>
      <c r="I1279" s="8"/>
    </row>
    <row r="1280" spans="2:9" x14ac:dyDescent="0.2">
      <c r="B1280" s="8"/>
      <c r="C1280" s="8"/>
      <c r="D1280" s="8"/>
      <c r="E1280" s="8"/>
      <c r="F1280" s="8"/>
      <c r="G1280" s="8"/>
      <c r="H1280" s="8"/>
      <c r="I1280" s="8"/>
    </row>
    <row r="1281" spans="2:9" x14ac:dyDescent="0.2">
      <c r="B1281" s="8"/>
      <c r="C1281" s="8"/>
      <c r="D1281" s="8"/>
      <c r="E1281" s="8"/>
      <c r="F1281" s="8"/>
      <c r="G1281" s="8"/>
      <c r="H1281" s="8"/>
      <c r="I1281" s="8"/>
    </row>
    <row r="1282" spans="2:9" x14ac:dyDescent="0.2">
      <c r="B1282" s="8"/>
      <c r="C1282" s="8"/>
      <c r="D1282" s="8"/>
      <c r="E1282" s="8"/>
      <c r="F1282" s="8"/>
      <c r="G1282" s="8"/>
      <c r="H1282" s="8"/>
      <c r="I1282" s="8"/>
    </row>
    <row r="1283" spans="2:9" x14ac:dyDescent="0.2">
      <c r="B1283" s="8"/>
      <c r="C1283" s="8"/>
      <c r="D1283" s="8"/>
      <c r="E1283" s="8"/>
      <c r="F1283" s="8"/>
      <c r="G1283" s="8"/>
      <c r="H1283" s="8"/>
      <c r="I1283" s="8"/>
    </row>
    <row r="1284" spans="2:9" x14ac:dyDescent="0.2">
      <c r="B1284" s="8"/>
      <c r="C1284" s="8"/>
      <c r="D1284" s="8"/>
      <c r="E1284" s="8"/>
      <c r="F1284" s="8"/>
      <c r="G1284" s="8"/>
      <c r="H1284" s="8"/>
      <c r="I1284" s="8"/>
    </row>
    <row r="1285" spans="2:9" x14ac:dyDescent="0.2">
      <c r="B1285" s="8"/>
      <c r="C1285" s="8"/>
      <c r="D1285" s="8"/>
      <c r="E1285" s="8"/>
      <c r="F1285" s="8"/>
      <c r="G1285" s="8"/>
      <c r="H1285" s="8"/>
      <c r="I1285" s="8"/>
    </row>
    <row r="1286" spans="2:9" x14ac:dyDescent="0.2">
      <c r="B1286" s="8"/>
      <c r="C1286" s="8"/>
      <c r="D1286" s="8"/>
      <c r="E1286" s="8"/>
      <c r="F1286" s="8"/>
      <c r="G1286" s="8"/>
      <c r="H1286" s="8"/>
      <c r="I1286" s="8"/>
    </row>
    <row r="1287" spans="2:9" x14ac:dyDescent="0.2">
      <c r="B1287" s="8"/>
      <c r="C1287" s="8"/>
      <c r="D1287" s="8"/>
      <c r="E1287" s="8"/>
      <c r="F1287" s="8"/>
      <c r="G1287" s="8"/>
      <c r="H1287" s="8"/>
      <c r="I1287" s="8"/>
    </row>
    <row r="1288" spans="2:9" x14ac:dyDescent="0.2">
      <c r="B1288" s="8"/>
      <c r="C1288" s="8"/>
      <c r="D1288" s="8"/>
      <c r="E1288" s="8"/>
      <c r="F1288" s="8"/>
      <c r="G1288" s="8"/>
      <c r="H1288" s="8"/>
      <c r="I1288" s="8"/>
    </row>
    <row r="1289" spans="2:9" x14ac:dyDescent="0.2">
      <c r="B1289" s="8"/>
      <c r="C1289" s="8"/>
      <c r="D1289" s="8"/>
      <c r="E1289" s="8"/>
      <c r="F1289" s="8"/>
      <c r="G1289" s="8"/>
      <c r="H1289" s="8"/>
      <c r="I1289" s="8"/>
    </row>
    <row r="1290" spans="2:9" x14ac:dyDescent="0.2">
      <c r="B1290" s="8"/>
      <c r="C1290" s="8"/>
      <c r="D1290" s="8"/>
      <c r="E1290" s="8"/>
      <c r="F1290" s="8"/>
      <c r="G1290" s="8"/>
      <c r="H1290" s="8"/>
      <c r="I1290" s="8"/>
    </row>
    <row r="1291" spans="2:9" x14ac:dyDescent="0.2">
      <c r="B1291" s="8"/>
      <c r="C1291" s="8"/>
      <c r="D1291" s="8"/>
      <c r="E1291" s="8"/>
      <c r="F1291" s="8"/>
      <c r="G1291" s="8"/>
      <c r="H1291" s="8"/>
      <c r="I1291" s="8"/>
    </row>
    <row r="1292" spans="2:9" x14ac:dyDescent="0.2">
      <c r="B1292" s="8"/>
      <c r="C1292" s="8"/>
      <c r="D1292" s="8"/>
      <c r="E1292" s="8"/>
      <c r="F1292" s="8"/>
      <c r="G1292" s="8"/>
      <c r="H1292" s="8"/>
      <c r="I1292" s="8"/>
    </row>
    <row r="1293" spans="2:9" x14ac:dyDescent="0.2">
      <c r="B1293" s="8"/>
      <c r="C1293" s="8"/>
      <c r="D1293" s="8"/>
      <c r="E1293" s="8"/>
      <c r="F1293" s="8"/>
      <c r="G1293" s="8"/>
      <c r="H1293" s="8"/>
      <c r="I1293" s="8"/>
    </row>
    <row r="1294" spans="2:9" x14ac:dyDescent="0.2">
      <c r="B1294" s="8"/>
      <c r="C1294" s="8"/>
      <c r="D1294" s="8"/>
      <c r="E1294" s="8"/>
      <c r="F1294" s="8"/>
      <c r="G1294" s="8"/>
      <c r="H1294" s="8"/>
      <c r="I1294" s="8"/>
    </row>
    <row r="1295" spans="2:9" x14ac:dyDescent="0.2">
      <c r="B1295" s="8"/>
      <c r="C1295" s="8"/>
      <c r="D1295" s="8"/>
      <c r="E1295" s="8"/>
      <c r="F1295" s="8"/>
      <c r="G1295" s="8"/>
      <c r="H1295" s="8"/>
      <c r="I1295" s="8"/>
    </row>
    <row r="1296" spans="2:9" x14ac:dyDescent="0.2">
      <c r="B1296" s="8"/>
      <c r="C1296" s="8"/>
      <c r="D1296" s="8"/>
      <c r="E1296" s="8"/>
      <c r="F1296" s="8"/>
      <c r="G1296" s="8"/>
      <c r="H1296" s="8"/>
      <c r="I1296" s="8"/>
    </row>
    <row r="1297" spans="2:9" x14ac:dyDescent="0.2">
      <c r="B1297" s="8"/>
      <c r="C1297" s="8"/>
      <c r="D1297" s="8"/>
      <c r="E1297" s="8"/>
      <c r="F1297" s="8"/>
      <c r="G1297" s="8"/>
      <c r="H1297" s="8"/>
      <c r="I1297" s="8"/>
    </row>
    <row r="1298" spans="2:9" x14ac:dyDescent="0.2">
      <c r="B1298" s="8"/>
      <c r="C1298" s="8"/>
      <c r="D1298" s="8"/>
      <c r="E1298" s="8"/>
      <c r="F1298" s="8"/>
      <c r="G1298" s="8"/>
      <c r="H1298" s="8"/>
      <c r="I1298" s="8"/>
    </row>
    <row r="1299" spans="2:9" x14ac:dyDescent="0.2">
      <c r="B1299" s="8"/>
      <c r="C1299" s="8"/>
      <c r="D1299" s="8"/>
      <c r="E1299" s="8"/>
      <c r="F1299" s="8"/>
      <c r="G1299" s="8"/>
      <c r="H1299" s="8"/>
      <c r="I1299" s="8"/>
    </row>
    <row r="1300" spans="2:9" x14ac:dyDescent="0.2">
      <c r="B1300" s="8"/>
      <c r="C1300" s="8"/>
      <c r="D1300" s="8"/>
      <c r="E1300" s="8"/>
      <c r="F1300" s="8"/>
      <c r="G1300" s="8"/>
      <c r="H1300" s="8"/>
      <c r="I1300" s="8"/>
    </row>
    <row r="1301" spans="2:9" x14ac:dyDescent="0.2">
      <c r="B1301" s="8"/>
      <c r="C1301" s="8"/>
      <c r="D1301" s="8"/>
      <c r="E1301" s="8"/>
      <c r="F1301" s="8"/>
      <c r="G1301" s="8"/>
      <c r="H1301" s="8"/>
      <c r="I1301" s="8"/>
    </row>
    <row r="1302" spans="2:9" x14ac:dyDescent="0.2">
      <c r="B1302" s="8"/>
      <c r="C1302" s="8"/>
      <c r="D1302" s="8"/>
      <c r="E1302" s="8"/>
      <c r="F1302" s="8"/>
      <c r="G1302" s="8"/>
      <c r="H1302" s="8"/>
      <c r="I1302" s="8"/>
    </row>
    <row r="1303" spans="2:9" x14ac:dyDescent="0.2">
      <c r="B1303" s="8"/>
      <c r="C1303" s="8"/>
      <c r="D1303" s="8"/>
      <c r="E1303" s="8"/>
      <c r="F1303" s="8"/>
      <c r="G1303" s="8"/>
      <c r="H1303" s="8"/>
      <c r="I1303" s="8"/>
    </row>
    <row r="1304" spans="2:9" x14ac:dyDescent="0.2">
      <c r="B1304" s="8"/>
      <c r="C1304" s="8"/>
      <c r="D1304" s="8"/>
      <c r="E1304" s="8"/>
      <c r="F1304" s="8"/>
      <c r="G1304" s="8"/>
      <c r="H1304" s="8"/>
      <c r="I1304" s="8"/>
    </row>
    <row r="1305" spans="2:9" x14ac:dyDescent="0.2">
      <c r="B1305" s="8"/>
      <c r="C1305" s="8"/>
      <c r="D1305" s="8"/>
      <c r="E1305" s="8"/>
      <c r="F1305" s="8"/>
      <c r="G1305" s="8"/>
      <c r="H1305" s="8"/>
      <c r="I1305" s="8"/>
    </row>
    <row r="1306" spans="2:9" x14ac:dyDescent="0.2">
      <c r="B1306" s="8"/>
      <c r="C1306" s="8"/>
      <c r="D1306" s="8"/>
      <c r="E1306" s="8"/>
      <c r="F1306" s="8"/>
      <c r="G1306" s="8"/>
      <c r="H1306" s="8"/>
      <c r="I1306" s="8"/>
    </row>
    <row r="1307" spans="2:9" x14ac:dyDescent="0.2">
      <c r="B1307" s="8"/>
      <c r="C1307" s="8"/>
      <c r="D1307" s="8"/>
      <c r="E1307" s="8"/>
      <c r="F1307" s="8"/>
      <c r="G1307" s="8"/>
      <c r="H1307" s="8"/>
      <c r="I1307" s="8"/>
    </row>
    <row r="1308" spans="2:9" x14ac:dyDescent="0.2">
      <c r="B1308" s="8"/>
      <c r="C1308" s="8"/>
      <c r="D1308" s="8"/>
      <c r="E1308" s="8"/>
      <c r="F1308" s="8"/>
      <c r="G1308" s="8"/>
      <c r="H1308" s="8"/>
      <c r="I1308" s="8"/>
    </row>
    <row r="1309" spans="2:9" x14ac:dyDescent="0.2">
      <c r="B1309" s="8"/>
      <c r="C1309" s="8"/>
      <c r="D1309" s="8"/>
      <c r="E1309" s="8"/>
      <c r="F1309" s="8"/>
      <c r="G1309" s="8"/>
      <c r="H1309" s="8"/>
      <c r="I1309" s="8"/>
    </row>
    <row r="1310" spans="2:9" x14ac:dyDescent="0.2">
      <c r="B1310" s="8"/>
      <c r="C1310" s="8"/>
      <c r="D1310" s="8"/>
      <c r="E1310" s="8"/>
      <c r="F1310" s="8"/>
      <c r="G1310" s="8"/>
      <c r="H1310" s="8"/>
      <c r="I1310" s="8"/>
    </row>
    <row r="1311" spans="2:9" x14ac:dyDescent="0.2">
      <c r="B1311" s="8"/>
      <c r="C1311" s="8"/>
      <c r="D1311" s="8"/>
      <c r="E1311" s="8"/>
      <c r="F1311" s="8"/>
      <c r="G1311" s="8"/>
      <c r="H1311" s="8"/>
      <c r="I1311" s="8"/>
    </row>
    <row r="1312" spans="2:9" x14ac:dyDescent="0.2">
      <c r="B1312" s="8"/>
      <c r="C1312" s="8"/>
      <c r="D1312" s="8"/>
      <c r="E1312" s="8"/>
      <c r="F1312" s="8"/>
      <c r="G1312" s="8"/>
      <c r="H1312" s="8"/>
      <c r="I1312" s="8"/>
    </row>
    <row r="1313" spans="2:9" x14ac:dyDescent="0.2">
      <c r="B1313" s="8"/>
      <c r="C1313" s="8"/>
      <c r="D1313" s="8"/>
      <c r="E1313" s="8"/>
      <c r="F1313" s="8"/>
      <c r="G1313" s="8"/>
      <c r="H1313" s="8"/>
      <c r="I1313" s="8"/>
    </row>
    <row r="1314" spans="2:9" x14ac:dyDescent="0.2">
      <c r="B1314" s="8"/>
      <c r="C1314" s="8"/>
      <c r="D1314" s="8"/>
      <c r="E1314" s="8"/>
      <c r="F1314" s="8"/>
      <c r="G1314" s="8"/>
      <c r="H1314" s="8"/>
      <c r="I1314" s="8"/>
    </row>
    <row r="1315" spans="2:9" x14ac:dyDescent="0.2">
      <c r="B1315" s="8"/>
      <c r="C1315" s="8"/>
      <c r="D1315" s="8"/>
      <c r="E1315" s="8"/>
      <c r="F1315" s="8"/>
      <c r="G1315" s="8"/>
      <c r="H1315" s="8"/>
      <c r="I1315" s="8"/>
    </row>
    <row r="1316" spans="2:9" x14ac:dyDescent="0.2">
      <c r="B1316" s="8"/>
      <c r="C1316" s="8"/>
      <c r="D1316" s="8"/>
      <c r="E1316" s="8"/>
      <c r="F1316" s="8"/>
      <c r="G1316" s="8"/>
      <c r="H1316" s="8"/>
      <c r="I1316" s="8"/>
    </row>
    <row r="1317" spans="2:9" x14ac:dyDescent="0.2">
      <c r="B1317" s="8"/>
      <c r="C1317" s="8"/>
      <c r="D1317" s="8"/>
      <c r="E1317" s="8"/>
      <c r="F1317" s="8"/>
      <c r="G1317" s="8"/>
      <c r="H1317" s="8"/>
      <c r="I1317" s="8"/>
    </row>
    <row r="1318" spans="2:9" x14ac:dyDescent="0.2">
      <c r="B1318" s="8"/>
      <c r="C1318" s="8"/>
      <c r="D1318" s="8"/>
      <c r="E1318" s="8"/>
      <c r="F1318" s="8"/>
      <c r="G1318" s="8"/>
      <c r="H1318" s="8"/>
      <c r="I1318" s="8"/>
    </row>
    <row r="1319" spans="2:9" x14ac:dyDescent="0.2">
      <c r="B1319" s="8"/>
      <c r="C1319" s="8"/>
      <c r="D1319" s="8"/>
      <c r="E1319" s="8"/>
      <c r="F1319" s="8"/>
      <c r="G1319" s="8"/>
      <c r="H1319" s="8"/>
      <c r="I1319" s="8"/>
    </row>
    <row r="1320" spans="2:9" x14ac:dyDescent="0.2">
      <c r="B1320" s="8"/>
      <c r="C1320" s="8"/>
      <c r="D1320" s="8"/>
      <c r="E1320" s="8"/>
      <c r="F1320" s="8"/>
      <c r="G1320" s="8"/>
      <c r="H1320" s="8"/>
      <c r="I1320" s="8"/>
    </row>
    <row r="1321" spans="2:9" x14ac:dyDescent="0.2">
      <c r="B1321" s="8"/>
      <c r="C1321" s="8"/>
      <c r="D1321" s="8"/>
      <c r="E1321" s="8"/>
      <c r="F1321" s="8"/>
      <c r="G1321" s="8"/>
      <c r="H1321" s="8"/>
      <c r="I1321" s="8"/>
    </row>
    <row r="1322" spans="2:9" x14ac:dyDescent="0.2">
      <c r="B1322" s="8"/>
      <c r="C1322" s="8"/>
      <c r="D1322" s="8"/>
      <c r="E1322" s="8"/>
      <c r="F1322" s="8"/>
      <c r="G1322" s="8"/>
      <c r="H1322" s="8"/>
      <c r="I1322" s="8"/>
    </row>
    <row r="1323" spans="2:9" x14ac:dyDescent="0.2">
      <c r="B1323" s="8"/>
      <c r="C1323" s="8"/>
      <c r="D1323" s="8"/>
      <c r="E1323" s="8"/>
      <c r="F1323" s="8"/>
      <c r="G1323" s="8"/>
      <c r="H1323" s="8"/>
      <c r="I1323" s="8"/>
    </row>
    <row r="1324" spans="2:9" x14ac:dyDescent="0.2">
      <c r="B1324" s="8"/>
      <c r="C1324" s="8"/>
      <c r="D1324" s="8"/>
      <c r="E1324" s="8"/>
      <c r="F1324" s="8"/>
      <c r="G1324" s="8"/>
      <c r="H1324" s="8"/>
      <c r="I1324" s="8"/>
    </row>
    <row r="1325" spans="2:9" x14ac:dyDescent="0.2">
      <c r="B1325" s="8"/>
      <c r="C1325" s="8"/>
      <c r="D1325" s="8"/>
      <c r="E1325" s="8"/>
      <c r="F1325" s="8"/>
      <c r="G1325" s="8"/>
      <c r="H1325" s="8"/>
      <c r="I1325" s="8"/>
    </row>
    <row r="1326" spans="2:9" x14ac:dyDescent="0.2">
      <c r="B1326" s="8"/>
      <c r="C1326" s="8"/>
      <c r="D1326" s="8"/>
      <c r="E1326" s="8"/>
      <c r="F1326" s="8"/>
      <c r="G1326" s="8"/>
      <c r="H1326" s="8"/>
      <c r="I1326" s="8"/>
    </row>
    <row r="1327" spans="2:9" x14ac:dyDescent="0.2">
      <c r="B1327" s="8"/>
      <c r="C1327" s="8"/>
      <c r="D1327" s="8"/>
      <c r="E1327" s="8"/>
      <c r="F1327" s="8"/>
      <c r="G1327" s="8"/>
      <c r="H1327" s="8"/>
      <c r="I1327" s="8"/>
    </row>
    <row r="1328" spans="2:9" x14ac:dyDescent="0.2">
      <c r="B1328" s="8"/>
      <c r="C1328" s="8"/>
      <c r="D1328" s="8"/>
      <c r="E1328" s="8"/>
      <c r="F1328" s="8"/>
      <c r="G1328" s="8"/>
      <c r="H1328" s="8"/>
      <c r="I1328" s="8"/>
    </row>
    <row r="1329" spans="2:9" x14ac:dyDescent="0.2">
      <c r="B1329" s="8"/>
      <c r="C1329" s="8"/>
      <c r="D1329" s="8"/>
      <c r="E1329" s="8"/>
      <c r="F1329" s="8"/>
      <c r="G1329" s="8"/>
      <c r="H1329" s="8"/>
      <c r="I1329" s="8"/>
    </row>
    <row r="1330" spans="2:9" x14ac:dyDescent="0.2">
      <c r="B1330" s="8"/>
      <c r="C1330" s="8"/>
      <c r="D1330" s="8"/>
      <c r="E1330" s="8"/>
      <c r="F1330" s="8"/>
      <c r="G1330" s="8"/>
      <c r="H1330" s="8"/>
      <c r="I1330" s="8"/>
    </row>
    <row r="1331" spans="2:9" x14ac:dyDescent="0.2">
      <c r="B1331" s="8"/>
      <c r="C1331" s="8"/>
      <c r="D1331" s="8"/>
      <c r="E1331" s="8"/>
      <c r="F1331" s="8"/>
      <c r="G1331" s="8"/>
      <c r="H1331" s="8"/>
      <c r="I1331" s="8"/>
    </row>
    <row r="1332" spans="2:9" x14ac:dyDescent="0.2">
      <c r="B1332" s="8"/>
      <c r="C1332" s="8"/>
      <c r="D1332" s="8"/>
      <c r="E1332" s="8"/>
      <c r="F1332" s="8"/>
      <c r="G1332" s="8"/>
      <c r="H1332" s="8"/>
      <c r="I1332" s="8"/>
    </row>
    <row r="1333" spans="2:9" x14ac:dyDescent="0.2">
      <c r="B1333" s="8"/>
      <c r="C1333" s="8"/>
      <c r="D1333" s="8"/>
      <c r="E1333" s="8"/>
      <c r="F1333" s="8"/>
      <c r="G1333" s="8"/>
      <c r="H1333" s="8"/>
      <c r="I1333" s="8"/>
    </row>
    <row r="1334" spans="2:9" x14ac:dyDescent="0.2">
      <c r="B1334" s="8"/>
      <c r="C1334" s="8"/>
      <c r="D1334" s="8"/>
      <c r="E1334" s="8"/>
      <c r="F1334" s="8"/>
      <c r="G1334" s="8"/>
      <c r="H1334" s="8"/>
      <c r="I1334" s="8"/>
    </row>
    <row r="1335" spans="2:9" x14ac:dyDescent="0.2">
      <c r="B1335" s="8"/>
      <c r="C1335" s="8"/>
      <c r="D1335" s="8"/>
      <c r="E1335" s="8"/>
      <c r="F1335" s="8"/>
      <c r="G1335" s="8"/>
      <c r="H1335" s="8"/>
      <c r="I1335" s="8"/>
    </row>
    <row r="1336" spans="2:9" x14ac:dyDescent="0.2">
      <c r="B1336" s="8"/>
      <c r="C1336" s="8"/>
      <c r="D1336" s="8"/>
      <c r="E1336" s="8"/>
      <c r="F1336" s="8"/>
      <c r="G1336" s="8"/>
      <c r="H1336" s="8"/>
      <c r="I1336" s="8"/>
    </row>
    <row r="1337" spans="2:9" x14ac:dyDescent="0.2">
      <c r="B1337" s="8"/>
      <c r="C1337" s="8"/>
      <c r="D1337" s="8"/>
      <c r="E1337" s="8"/>
      <c r="F1337" s="8"/>
      <c r="G1337" s="8"/>
      <c r="H1337" s="8"/>
      <c r="I1337" s="8"/>
    </row>
    <row r="1338" spans="2:9" x14ac:dyDescent="0.2">
      <c r="B1338" s="8"/>
      <c r="C1338" s="8"/>
      <c r="D1338" s="8"/>
      <c r="E1338" s="8"/>
      <c r="F1338" s="8"/>
      <c r="G1338" s="8"/>
      <c r="H1338" s="8"/>
      <c r="I1338" s="8"/>
    </row>
    <row r="1339" spans="2:9" x14ac:dyDescent="0.2">
      <c r="B1339" s="8"/>
      <c r="C1339" s="8"/>
      <c r="D1339" s="8"/>
      <c r="E1339" s="8"/>
      <c r="F1339" s="8"/>
      <c r="G1339" s="8"/>
      <c r="H1339" s="8"/>
      <c r="I1339" s="8"/>
    </row>
    <row r="1340" spans="2:9" x14ac:dyDescent="0.2">
      <c r="B1340" s="8"/>
      <c r="C1340" s="8"/>
      <c r="D1340" s="8"/>
      <c r="E1340" s="8"/>
      <c r="F1340" s="8"/>
      <c r="G1340" s="8"/>
      <c r="H1340" s="8"/>
      <c r="I1340" s="8"/>
    </row>
    <row r="1341" spans="2:9" x14ac:dyDescent="0.2">
      <c r="B1341" s="8"/>
      <c r="C1341" s="8"/>
      <c r="D1341" s="8"/>
      <c r="E1341" s="8"/>
      <c r="F1341" s="8"/>
      <c r="G1341" s="8"/>
      <c r="H1341" s="8"/>
      <c r="I1341" s="8"/>
    </row>
    <row r="1342" spans="2:9" x14ac:dyDescent="0.2">
      <c r="B1342" s="8"/>
      <c r="C1342" s="8"/>
      <c r="D1342" s="8"/>
      <c r="E1342" s="8"/>
      <c r="F1342" s="8"/>
      <c r="G1342" s="8"/>
      <c r="H1342" s="8"/>
      <c r="I1342" s="8"/>
    </row>
    <row r="1343" spans="2:9" x14ac:dyDescent="0.2">
      <c r="B1343" s="8"/>
      <c r="C1343" s="8"/>
      <c r="D1343" s="8"/>
      <c r="E1343" s="8"/>
      <c r="F1343" s="8"/>
      <c r="G1343" s="8"/>
      <c r="H1343" s="8"/>
      <c r="I1343" s="8"/>
    </row>
    <row r="1344" spans="2:9" x14ac:dyDescent="0.2">
      <c r="B1344" s="8"/>
      <c r="C1344" s="8"/>
      <c r="D1344" s="8"/>
      <c r="E1344" s="8"/>
      <c r="F1344" s="8"/>
      <c r="G1344" s="8"/>
      <c r="H1344" s="8"/>
      <c r="I1344" s="8"/>
    </row>
    <row r="1345" spans="2:9" x14ac:dyDescent="0.2">
      <c r="B1345" s="8"/>
      <c r="C1345" s="8"/>
      <c r="D1345" s="8"/>
      <c r="E1345" s="8"/>
      <c r="F1345" s="8"/>
      <c r="G1345" s="8"/>
      <c r="H1345" s="8"/>
      <c r="I1345" s="8"/>
    </row>
    <row r="1346" spans="2:9" x14ac:dyDescent="0.2">
      <c r="B1346" s="8"/>
      <c r="C1346" s="8"/>
      <c r="D1346" s="8"/>
      <c r="E1346" s="8"/>
      <c r="F1346" s="8"/>
      <c r="G1346" s="8"/>
      <c r="H1346" s="8"/>
      <c r="I1346" s="8"/>
    </row>
    <row r="1347" spans="2:9" x14ac:dyDescent="0.2">
      <c r="B1347" s="8"/>
      <c r="C1347" s="8"/>
      <c r="D1347" s="8"/>
      <c r="E1347" s="8"/>
      <c r="F1347" s="8"/>
      <c r="G1347" s="8"/>
      <c r="H1347" s="8"/>
      <c r="I1347" s="8"/>
    </row>
    <row r="1348" spans="2:9" x14ac:dyDescent="0.2">
      <c r="B1348" s="8"/>
      <c r="C1348" s="8"/>
      <c r="D1348" s="8"/>
      <c r="E1348" s="8"/>
      <c r="F1348" s="8"/>
      <c r="G1348" s="8"/>
      <c r="H1348" s="8"/>
      <c r="I1348" s="8"/>
    </row>
    <row r="1349" spans="2:9" x14ac:dyDescent="0.2">
      <c r="B1349" s="8"/>
      <c r="C1349" s="8"/>
      <c r="D1349" s="8"/>
      <c r="E1349" s="8"/>
      <c r="F1349" s="8"/>
      <c r="G1349" s="8"/>
      <c r="H1349" s="8"/>
      <c r="I1349" s="8"/>
    </row>
    <row r="1350" spans="2:9" x14ac:dyDescent="0.2">
      <c r="B1350" s="8"/>
      <c r="C1350" s="8"/>
      <c r="D1350" s="8"/>
      <c r="E1350" s="8"/>
      <c r="F1350" s="8"/>
      <c r="G1350" s="8"/>
      <c r="H1350" s="8"/>
      <c r="I1350" s="8"/>
    </row>
    <row r="1351" spans="2:9" x14ac:dyDescent="0.2">
      <c r="B1351" s="8"/>
      <c r="C1351" s="8"/>
      <c r="D1351" s="8"/>
      <c r="E1351" s="8"/>
      <c r="F1351" s="8"/>
      <c r="G1351" s="8"/>
      <c r="H1351" s="8"/>
      <c r="I1351" s="8"/>
    </row>
    <row r="1352" spans="2:9" x14ac:dyDescent="0.2">
      <c r="B1352" s="8"/>
      <c r="C1352" s="8"/>
      <c r="D1352" s="8"/>
      <c r="E1352" s="8"/>
      <c r="F1352" s="8"/>
      <c r="G1352" s="8"/>
      <c r="H1352" s="8"/>
      <c r="I1352" s="8"/>
    </row>
    <row r="1353" spans="2:9" x14ac:dyDescent="0.2">
      <c r="B1353" s="8"/>
      <c r="C1353" s="8"/>
      <c r="D1353" s="8"/>
      <c r="E1353" s="8"/>
      <c r="F1353" s="8"/>
      <c r="G1353" s="8"/>
      <c r="H1353" s="8"/>
      <c r="I1353" s="8"/>
    </row>
    <row r="1354" spans="2:9" x14ac:dyDescent="0.2">
      <c r="B1354" s="8"/>
      <c r="C1354" s="8"/>
      <c r="D1354" s="8"/>
      <c r="E1354" s="8"/>
      <c r="F1354" s="8"/>
      <c r="G1354" s="8"/>
      <c r="H1354" s="8"/>
      <c r="I1354" s="8"/>
    </row>
    <row r="1355" spans="2:9" x14ac:dyDescent="0.2">
      <c r="B1355" s="8"/>
      <c r="C1355" s="8"/>
      <c r="D1355" s="8"/>
      <c r="E1355" s="8"/>
      <c r="F1355" s="8"/>
      <c r="G1355" s="8"/>
      <c r="H1355" s="8"/>
      <c r="I1355" s="8"/>
    </row>
    <row r="1356" spans="2:9" x14ac:dyDescent="0.2">
      <c r="B1356" s="8"/>
      <c r="C1356" s="8"/>
      <c r="D1356" s="8"/>
      <c r="E1356" s="8"/>
      <c r="F1356" s="8"/>
      <c r="G1356" s="8"/>
      <c r="H1356" s="8"/>
      <c r="I1356" s="8"/>
    </row>
    <row r="1357" spans="2:9" x14ac:dyDescent="0.2">
      <c r="B1357" s="8"/>
      <c r="C1357" s="8"/>
      <c r="D1357" s="8"/>
      <c r="E1357" s="8"/>
      <c r="F1357" s="8"/>
      <c r="G1357" s="8"/>
      <c r="H1357" s="8"/>
      <c r="I1357" s="8"/>
    </row>
    <row r="1358" spans="2:9" x14ac:dyDescent="0.2">
      <c r="B1358" s="8"/>
      <c r="C1358" s="8"/>
      <c r="D1358" s="8"/>
      <c r="E1358" s="8"/>
      <c r="F1358" s="8"/>
      <c r="G1358" s="8"/>
      <c r="H1358" s="8"/>
      <c r="I1358" s="8"/>
    </row>
    <row r="1359" spans="2:9" x14ac:dyDescent="0.2">
      <c r="B1359" s="8"/>
      <c r="C1359" s="8"/>
      <c r="D1359" s="8"/>
      <c r="E1359" s="8"/>
      <c r="F1359" s="8"/>
      <c r="G1359" s="8"/>
      <c r="H1359" s="8"/>
      <c r="I1359" s="8"/>
    </row>
    <row r="1360" spans="2:9" x14ac:dyDescent="0.2">
      <c r="B1360" s="8"/>
      <c r="C1360" s="8"/>
      <c r="D1360" s="8"/>
      <c r="E1360" s="8"/>
      <c r="F1360" s="8"/>
      <c r="G1360" s="8"/>
      <c r="H1360" s="8"/>
      <c r="I1360" s="8"/>
    </row>
    <row r="1361" spans="2:9" x14ac:dyDescent="0.2">
      <c r="B1361" s="8"/>
      <c r="C1361" s="8"/>
      <c r="D1361" s="8"/>
      <c r="E1361" s="8"/>
      <c r="F1361" s="8"/>
      <c r="G1361" s="8"/>
      <c r="H1361" s="8"/>
      <c r="I1361" s="8"/>
    </row>
    <row r="1362" spans="2:9" x14ac:dyDescent="0.2">
      <c r="B1362" s="8"/>
      <c r="C1362" s="8"/>
      <c r="D1362" s="8"/>
      <c r="E1362" s="8"/>
      <c r="F1362" s="8"/>
      <c r="G1362" s="8"/>
      <c r="H1362" s="8"/>
      <c r="I1362" s="8"/>
    </row>
    <row r="1363" spans="2:9" x14ac:dyDescent="0.2">
      <c r="B1363" s="8"/>
      <c r="C1363" s="8"/>
      <c r="D1363" s="8"/>
      <c r="E1363" s="8"/>
      <c r="F1363" s="8"/>
      <c r="G1363" s="8"/>
      <c r="H1363" s="8"/>
      <c r="I1363" s="8"/>
    </row>
    <row r="1364" spans="2:9" x14ac:dyDescent="0.2">
      <c r="B1364" s="8"/>
      <c r="C1364" s="8"/>
      <c r="D1364" s="8"/>
      <c r="E1364" s="8"/>
      <c r="F1364" s="8"/>
      <c r="G1364" s="8"/>
      <c r="H1364" s="8"/>
      <c r="I1364" s="8"/>
    </row>
    <row r="1365" spans="2:9" x14ac:dyDescent="0.2">
      <c r="B1365" s="8"/>
      <c r="C1365" s="8"/>
      <c r="D1365" s="8"/>
      <c r="E1365" s="8"/>
      <c r="F1365" s="8"/>
      <c r="G1365" s="8"/>
      <c r="H1365" s="8"/>
      <c r="I1365" s="8"/>
    </row>
    <row r="1366" spans="2:9" x14ac:dyDescent="0.2">
      <c r="B1366" s="8"/>
      <c r="C1366" s="8"/>
      <c r="D1366" s="8"/>
      <c r="E1366" s="8"/>
      <c r="F1366" s="8"/>
      <c r="G1366" s="8"/>
      <c r="H1366" s="8"/>
      <c r="I1366" s="8"/>
    </row>
    <row r="1367" spans="2:9" x14ac:dyDescent="0.2">
      <c r="B1367" s="8"/>
      <c r="C1367" s="8"/>
      <c r="D1367" s="8"/>
      <c r="E1367" s="8"/>
      <c r="F1367" s="8"/>
      <c r="G1367" s="8"/>
      <c r="H1367" s="8"/>
      <c r="I1367" s="8"/>
    </row>
    <row r="1368" spans="2:9" x14ac:dyDescent="0.2">
      <c r="B1368" s="8"/>
      <c r="C1368" s="8"/>
      <c r="D1368" s="8"/>
      <c r="E1368" s="8"/>
      <c r="F1368" s="8"/>
      <c r="G1368" s="8"/>
      <c r="H1368" s="8"/>
      <c r="I1368" s="8"/>
    </row>
    <row r="1369" spans="2:9" x14ac:dyDescent="0.2">
      <c r="B1369" s="8"/>
      <c r="C1369" s="8"/>
      <c r="D1369" s="8"/>
      <c r="E1369" s="8"/>
      <c r="F1369" s="8"/>
      <c r="G1369" s="8"/>
      <c r="H1369" s="8"/>
      <c r="I1369" s="8"/>
    </row>
    <row r="1370" spans="2:9" x14ac:dyDescent="0.2">
      <c r="B1370" s="8"/>
      <c r="C1370" s="8"/>
      <c r="D1370" s="8"/>
      <c r="E1370" s="8"/>
      <c r="F1370" s="8"/>
      <c r="G1370" s="8"/>
      <c r="H1370" s="8"/>
      <c r="I1370" s="8"/>
    </row>
    <row r="1371" spans="2:9" x14ac:dyDescent="0.2">
      <c r="B1371" s="8"/>
      <c r="C1371" s="8"/>
      <c r="D1371" s="8"/>
      <c r="E1371" s="8"/>
      <c r="F1371" s="8"/>
      <c r="G1371" s="8"/>
      <c r="H1371" s="8"/>
      <c r="I1371" s="8"/>
    </row>
    <row r="1372" spans="2:9" x14ac:dyDescent="0.2">
      <c r="B1372" s="8"/>
      <c r="C1372" s="8"/>
      <c r="D1372" s="8"/>
      <c r="E1372" s="8"/>
      <c r="F1372" s="8"/>
      <c r="G1372" s="8"/>
      <c r="H1372" s="8"/>
      <c r="I1372" s="8"/>
    </row>
    <row r="1373" spans="2:9" x14ac:dyDescent="0.2">
      <c r="B1373" s="8"/>
      <c r="C1373" s="8"/>
      <c r="D1373" s="8"/>
      <c r="E1373" s="8"/>
      <c r="F1373" s="8"/>
      <c r="G1373" s="8"/>
      <c r="H1373" s="8"/>
      <c r="I1373" s="8"/>
    </row>
    <row r="1374" spans="2:9" x14ac:dyDescent="0.2">
      <c r="B1374" s="8"/>
      <c r="C1374" s="8"/>
      <c r="D1374" s="8"/>
      <c r="E1374" s="8"/>
      <c r="F1374" s="8"/>
      <c r="G1374" s="8"/>
      <c r="H1374" s="8"/>
      <c r="I1374" s="8"/>
    </row>
    <row r="1375" spans="2:9" x14ac:dyDescent="0.2">
      <c r="B1375" s="8"/>
      <c r="C1375" s="8"/>
      <c r="D1375" s="8"/>
      <c r="E1375" s="8"/>
      <c r="F1375" s="8"/>
      <c r="G1375" s="8"/>
      <c r="H1375" s="8"/>
      <c r="I1375" s="8"/>
    </row>
    <row r="1376" spans="2:9" x14ac:dyDescent="0.2">
      <c r="B1376" s="8"/>
      <c r="C1376" s="8"/>
      <c r="D1376" s="8"/>
      <c r="E1376" s="8"/>
      <c r="F1376" s="8"/>
      <c r="G1376" s="8"/>
      <c r="H1376" s="8"/>
      <c r="I1376" s="8"/>
    </row>
    <row r="1377" spans="2:9" x14ac:dyDescent="0.2">
      <c r="B1377" s="8"/>
      <c r="C1377" s="8"/>
      <c r="D1377" s="8"/>
      <c r="E1377" s="8"/>
      <c r="F1377" s="8"/>
      <c r="G1377" s="8"/>
      <c r="H1377" s="8"/>
      <c r="I1377" s="8"/>
    </row>
    <row r="1378" spans="2:9" x14ac:dyDescent="0.2">
      <c r="B1378" s="8"/>
      <c r="C1378" s="8"/>
      <c r="D1378" s="8"/>
      <c r="E1378" s="8"/>
      <c r="F1378" s="8"/>
      <c r="G1378" s="8"/>
      <c r="H1378" s="8"/>
      <c r="I1378" s="8"/>
    </row>
    <row r="1379" spans="2:9" x14ac:dyDescent="0.2">
      <c r="B1379" s="8"/>
      <c r="C1379" s="8"/>
      <c r="D1379" s="8"/>
      <c r="E1379" s="8"/>
      <c r="F1379" s="8"/>
      <c r="G1379" s="8"/>
      <c r="H1379" s="8"/>
      <c r="I1379" s="8"/>
    </row>
    <row r="1380" spans="2:9" x14ac:dyDescent="0.2">
      <c r="B1380" s="8"/>
      <c r="C1380" s="8"/>
      <c r="D1380" s="8"/>
      <c r="E1380" s="8"/>
      <c r="F1380" s="8"/>
      <c r="G1380" s="8"/>
      <c r="H1380" s="8"/>
      <c r="I1380" s="8"/>
    </row>
    <row r="1381" spans="2:9" x14ac:dyDescent="0.2">
      <c r="B1381" s="8"/>
      <c r="C1381" s="8"/>
      <c r="D1381" s="8"/>
      <c r="E1381" s="8"/>
      <c r="F1381" s="8"/>
      <c r="G1381" s="8"/>
      <c r="H1381" s="8"/>
      <c r="I1381" s="8"/>
    </row>
    <row r="1382" spans="2:9" x14ac:dyDescent="0.2">
      <c r="B1382" s="8"/>
      <c r="C1382" s="8"/>
      <c r="D1382" s="8"/>
      <c r="E1382" s="8"/>
      <c r="F1382" s="8"/>
      <c r="G1382" s="8"/>
      <c r="H1382" s="8"/>
      <c r="I1382" s="8"/>
    </row>
    <row r="1383" spans="2:9" x14ac:dyDescent="0.2">
      <c r="B1383" s="8"/>
      <c r="C1383" s="8"/>
      <c r="D1383" s="8"/>
      <c r="E1383" s="8"/>
      <c r="F1383" s="8"/>
      <c r="G1383" s="8"/>
      <c r="H1383" s="8"/>
      <c r="I1383" s="8"/>
    </row>
    <row r="1384" spans="2:9" x14ac:dyDescent="0.2">
      <c r="B1384" s="8"/>
      <c r="C1384" s="8"/>
      <c r="D1384" s="8"/>
      <c r="E1384" s="8"/>
      <c r="F1384" s="8"/>
      <c r="G1384" s="8"/>
      <c r="H1384" s="8"/>
      <c r="I1384" s="8"/>
    </row>
    <row r="1385" spans="2:9" x14ac:dyDescent="0.2">
      <c r="B1385" s="8"/>
      <c r="C1385" s="8"/>
      <c r="D1385" s="8"/>
      <c r="E1385" s="8"/>
      <c r="F1385" s="8"/>
      <c r="G1385" s="8"/>
      <c r="H1385" s="8"/>
      <c r="I1385" s="8"/>
    </row>
    <row r="1386" spans="2:9" x14ac:dyDescent="0.2">
      <c r="B1386" s="8"/>
      <c r="C1386" s="8"/>
      <c r="D1386" s="8"/>
      <c r="E1386" s="8"/>
      <c r="F1386" s="8"/>
      <c r="G1386" s="8"/>
      <c r="H1386" s="8"/>
      <c r="I1386" s="8"/>
    </row>
    <row r="1387" spans="2:9" x14ac:dyDescent="0.2">
      <c r="B1387" s="8"/>
      <c r="C1387" s="8"/>
      <c r="D1387" s="8"/>
      <c r="E1387" s="8"/>
      <c r="F1387" s="8"/>
      <c r="G1387" s="8"/>
      <c r="H1387" s="8"/>
      <c r="I1387" s="8"/>
    </row>
    <row r="1388" spans="2:9" x14ac:dyDescent="0.2">
      <c r="B1388" s="8"/>
      <c r="C1388" s="8"/>
      <c r="D1388" s="8"/>
      <c r="E1388" s="8"/>
      <c r="F1388" s="8"/>
      <c r="G1388" s="8"/>
      <c r="H1388" s="8"/>
      <c r="I1388" s="8"/>
    </row>
    <row r="1389" spans="2:9" x14ac:dyDescent="0.2">
      <c r="B1389" s="8"/>
      <c r="C1389" s="8"/>
      <c r="D1389" s="8"/>
      <c r="E1389" s="8"/>
      <c r="F1389" s="8"/>
      <c r="G1389" s="8"/>
      <c r="H1389" s="8"/>
      <c r="I1389" s="8"/>
    </row>
    <row r="1390" spans="2:9" x14ac:dyDescent="0.2">
      <c r="B1390" s="8"/>
      <c r="C1390" s="8"/>
      <c r="D1390" s="8"/>
      <c r="E1390" s="8"/>
      <c r="F1390" s="8"/>
      <c r="G1390" s="8"/>
      <c r="H1390" s="8"/>
      <c r="I1390" s="8"/>
    </row>
    <row r="1391" spans="2:9" x14ac:dyDescent="0.2">
      <c r="B1391" s="8"/>
      <c r="C1391" s="8"/>
      <c r="D1391" s="8"/>
      <c r="E1391" s="8"/>
      <c r="F1391" s="8"/>
      <c r="G1391" s="8"/>
      <c r="H1391" s="8"/>
      <c r="I1391" s="8"/>
    </row>
    <row r="1392" spans="2:9" x14ac:dyDescent="0.2">
      <c r="B1392" s="8"/>
      <c r="C1392" s="8"/>
      <c r="D1392" s="8"/>
      <c r="E1392" s="8"/>
      <c r="F1392" s="8"/>
      <c r="G1392" s="8"/>
      <c r="H1392" s="8"/>
      <c r="I1392" s="8"/>
    </row>
    <row r="1393" spans="2:9" x14ac:dyDescent="0.2">
      <c r="B1393" s="8"/>
      <c r="C1393" s="8"/>
      <c r="D1393" s="8"/>
      <c r="E1393" s="8"/>
      <c r="F1393" s="8"/>
      <c r="G1393" s="8"/>
      <c r="H1393" s="8"/>
      <c r="I1393" s="8"/>
    </row>
    <row r="1394" spans="2:9" x14ac:dyDescent="0.2">
      <c r="B1394" s="8"/>
      <c r="C1394" s="8"/>
      <c r="D1394" s="8"/>
      <c r="E1394" s="8"/>
      <c r="F1394" s="8"/>
      <c r="G1394" s="8"/>
      <c r="H1394" s="8"/>
      <c r="I1394" s="8"/>
    </row>
    <row r="1395" spans="2:9" x14ac:dyDescent="0.2">
      <c r="B1395" s="8"/>
      <c r="C1395" s="8"/>
      <c r="D1395" s="8"/>
      <c r="E1395" s="8"/>
      <c r="F1395" s="8"/>
      <c r="G1395" s="8"/>
      <c r="H1395" s="8"/>
      <c r="I1395" s="8"/>
    </row>
    <row r="1396" spans="2:9" x14ac:dyDescent="0.2">
      <c r="B1396" s="8"/>
      <c r="C1396" s="8"/>
      <c r="D1396" s="8"/>
      <c r="E1396" s="8"/>
      <c r="F1396" s="8"/>
      <c r="G1396" s="8"/>
      <c r="H1396" s="8"/>
      <c r="I1396" s="8"/>
    </row>
    <row r="1397" spans="2:9" x14ac:dyDescent="0.2">
      <c r="B1397" s="8"/>
      <c r="C1397" s="8"/>
      <c r="D1397" s="8"/>
      <c r="E1397" s="8"/>
      <c r="F1397" s="8"/>
      <c r="G1397" s="8"/>
      <c r="H1397" s="8"/>
      <c r="I1397" s="8"/>
    </row>
    <row r="1398" spans="2:9" x14ac:dyDescent="0.2">
      <c r="B1398" s="8"/>
      <c r="C1398" s="8"/>
      <c r="D1398" s="8"/>
      <c r="E1398" s="8"/>
      <c r="F1398" s="8"/>
      <c r="G1398" s="8"/>
      <c r="H1398" s="8"/>
      <c r="I1398" s="8"/>
    </row>
    <row r="1399" spans="2:9" x14ac:dyDescent="0.2">
      <c r="B1399" s="8"/>
      <c r="C1399" s="8"/>
      <c r="D1399" s="8"/>
      <c r="E1399" s="8"/>
      <c r="F1399" s="8"/>
      <c r="G1399" s="8"/>
      <c r="H1399" s="8"/>
      <c r="I1399" s="8"/>
    </row>
    <row r="1400" spans="2:9" x14ac:dyDescent="0.2">
      <c r="B1400" s="8"/>
      <c r="C1400" s="8"/>
      <c r="D1400" s="8"/>
      <c r="E1400" s="8"/>
      <c r="F1400" s="8"/>
      <c r="G1400" s="8"/>
      <c r="H1400" s="8"/>
      <c r="I1400" s="8"/>
    </row>
    <row r="1401" spans="2:9" x14ac:dyDescent="0.2">
      <c r="B1401" s="8"/>
      <c r="C1401" s="8"/>
      <c r="D1401" s="8"/>
      <c r="E1401" s="8"/>
      <c r="F1401" s="8"/>
      <c r="G1401" s="8"/>
      <c r="H1401" s="8"/>
      <c r="I1401" s="8"/>
    </row>
    <row r="1402" spans="2:9" x14ac:dyDescent="0.2">
      <c r="B1402" s="8"/>
      <c r="C1402" s="8"/>
      <c r="D1402" s="8"/>
      <c r="E1402" s="8"/>
      <c r="F1402" s="8"/>
      <c r="G1402" s="8"/>
      <c r="H1402" s="8"/>
      <c r="I1402" s="8"/>
    </row>
    <row r="1403" spans="2:9" x14ac:dyDescent="0.2">
      <c r="B1403" s="8"/>
      <c r="C1403" s="8"/>
      <c r="D1403" s="8"/>
      <c r="E1403" s="8"/>
      <c r="F1403" s="8"/>
      <c r="G1403" s="8"/>
      <c r="H1403" s="8"/>
      <c r="I1403" s="8"/>
    </row>
    <row r="1404" spans="2:9" x14ac:dyDescent="0.2">
      <c r="B1404" s="8"/>
      <c r="C1404" s="8"/>
      <c r="D1404" s="8"/>
      <c r="E1404" s="8"/>
      <c r="F1404" s="8"/>
      <c r="G1404" s="8"/>
      <c r="H1404" s="8"/>
      <c r="I1404" s="8"/>
    </row>
    <row r="1405" spans="2:9" x14ac:dyDescent="0.2">
      <c r="B1405" s="8"/>
      <c r="C1405" s="8"/>
      <c r="D1405" s="8"/>
      <c r="E1405" s="8"/>
      <c r="F1405" s="8"/>
      <c r="G1405" s="8"/>
      <c r="H1405" s="8"/>
      <c r="I1405" s="8"/>
    </row>
    <row r="1406" spans="2:9" x14ac:dyDescent="0.2">
      <c r="B1406" s="8"/>
      <c r="C1406" s="8"/>
      <c r="D1406" s="8"/>
      <c r="E1406" s="8"/>
      <c r="F1406" s="8"/>
      <c r="G1406" s="8"/>
      <c r="H1406" s="8"/>
      <c r="I1406" s="8"/>
    </row>
    <row r="1407" spans="2:9" x14ac:dyDescent="0.2">
      <c r="B1407" s="8"/>
      <c r="C1407" s="8"/>
      <c r="D1407" s="8"/>
      <c r="E1407" s="8"/>
      <c r="F1407" s="8"/>
      <c r="G1407" s="8"/>
      <c r="H1407" s="8"/>
      <c r="I1407" s="8"/>
    </row>
    <row r="1408" spans="2:9" x14ac:dyDescent="0.2">
      <c r="B1408" s="8"/>
      <c r="C1408" s="8"/>
      <c r="D1408" s="8"/>
      <c r="E1408" s="8"/>
      <c r="F1408" s="8"/>
      <c r="G1408" s="8"/>
      <c r="H1408" s="8"/>
      <c r="I1408" s="8"/>
    </row>
    <row r="1409" spans="2:9" x14ac:dyDescent="0.2">
      <c r="B1409" s="8"/>
      <c r="C1409" s="8"/>
      <c r="D1409" s="8"/>
      <c r="E1409" s="8"/>
      <c r="F1409" s="8"/>
      <c r="G1409" s="8"/>
      <c r="H1409" s="8"/>
      <c r="I1409" s="8"/>
    </row>
    <row r="1410" spans="2:9" x14ac:dyDescent="0.2">
      <c r="B1410" s="8"/>
      <c r="C1410" s="8"/>
      <c r="D1410" s="8"/>
      <c r="E1410" s="8"/>
      <c r="F1410" s="8"/>
      <c r="G1410" s="8"/>
      <c r="H1410" s="8"/>
      <c r="I1410" s="8"/>
    </row>
    <row r="1411" spans="2:9" x14ac:dyDescent="0.2">
      <c r="B1411" s="8"/>
      <c r="C1411" s="8"/>
      <c r="D1411" s="8"/>
      <c r="E1411" s="8"/>
      <c r="F1411" s="8"/>
      <c r="G1411" s="8"/>
      <c r="H1411" s="8"/>
      <c r="I1411" s="8"/>
    </row>
    <row r="1412" spans="2:9" x14ac:dyDescent="0.2">
      <c r="B1412" s="8"/>
      <c r="C1412" s="8"/>
      <c r="D1412" s="8"/>
      <c r="E1412" s="8"/>
      <c r="F1412" s="8"/>
      <c r="G1412" s="8"/>
      <c r="H1412" s="8"/>
      <c r="I1412" s="8"/>
    </row>
    <row r="1413" spans="2:9" x14ac:dyDescent="0.2">
      <c r="B1413" s="8"/>
      <c r="C1413" s="8"/>
      <c r="D1413" s="8"/>
      <c r="E1413" s="8"/>
      <c r="F1413" s="8"/>
      <c r="G1413" s="8"/>
      <c r="H1413" s="8"/>
      <c r="I1413" s="8"/>
    </row>
    <row r="1414" spans="2:9" x14ac:dyDescent="0.2">
      <c r="B1414" s="8"/>
      <c r="C1414" s="8"/>
      <c r="D1414" s="8"/>
      <c r="E1414" s="8"/>
      <c r="F1414" s="8"/>
      <c r="G1414" s="8"/>
      <c r="H1414" s="8"/>
      <c r="I1414" s="8"/>
    </row>
    <row r="1415" spans="2:9" x14ac:dyDescent="0.2">
      <c r="B1415" s="8"/>
      <c r="C1415" s="8"/>
      <c r="D1415" s="8"/>
      <c r="E1415" s="8"/>
      <c r="F1415" s="8"/>
      <c r="G1415" s="8"/>
      <c r="H1415" s="8"/>
      <c r="I1415" s="8"/>
    </row>
    <row r="1416" spans="2:9" x14ac:dyDescent="0.2">
      <c r="B1416" s="8"/>
      <c r="C1416" s="8"/>
      <c r="D1416" s="8"/>
      <c r="E1416" s="8"/>
      <c r="F1416" s="8"/>
      <c r="G1416" s="8"/>
      <c r="H1416" s="8"/>
      <c r="I1416" s="8"/>
    </row>
    <row r="1417" spans="2:9" x14ac:dyDescent="0.2">
      <c r="B1417" s="8"/>
      <c r="C1417" s="8"/>
      <c r="D1417" s="8"/>
      <c r="E1417" s="8"/>
      <c r="F1417" s="8"/>
      <c r="G1417" s="8"/>
      <c r="H1417" s="8"/>
      <c r="I1417" s="8"/>
    </row>
    <row r="1418" spans="2:9" x14ac:dyDescent="0.2">
      <c r="B1418" s="8"/>
      <c r="C1418" s="8"/>
      <c r="D1418" s="8"/>
      <c r="E1418" s="8"/>
      <c r="F1418" s="8"/>
      <c r="G1418" s="8"/>
      <c r="H1418" s="8"/>
      <c r="I1418" s="8"/>
    </row>
    <row r="1419" spans="2:9" x14ac:dyDescent="0.2">
      <c r="B1419" s="8"/>
      <c r="C1419" s="8"/>
      <c r="D1419" s="8"/>
      <c r="E1419" s="8"/>
      <c r="F1419" s="8"/>
      <c r="G1419" s="8"/>
      <c r="H1419" s="8"/>
      <c r="I1419" s="8"/>
    </row>
    <row r="1420" spans="2:9" x14ac:dyDescent="0.2">
      <c r="B1420" s="8"/>
      <c r="C1420" s="8"/>
      <c r="D1420" s="8"/>
      <c r="E1420" s="8"/>
      <c r="F1420" s="8"/>
      <c r="G1420" s="8"/>
      <c r="H1420" s="8"/>
      <c r="I1420" s="8"/>
    </row>
    <row r="1421" spans="2:9" x14ac:dyDescent="0.2">
      <c r="B1421" s="8"/>
      <c r="C1421" s="8"/>
      <c r="D1421" s="8"/>
      <c r="E1421" s="8"/>
      <c r="F1421" s="8"/>
      <c r="G1421" s="8"/>
      <c r="H1421" s="8"/>
      <c r="I1421" s="8"/>
    </row>
    <row r="1422" spans="2:9" x14ac:dyDescent="0.2">
      <c r="B1422" s="8"/>
      <c r="C1422" s="8"/>
      <c r="D1422" s="8"/>
      <c r="E1422" s="8"/>
      <c r="F1422" s="8"/>
      <c r="G1422" s="8"/>
      <c r="H1422" s="8"/>
      <c r="I1422" s="8"/>
    </row>
    <row r="1423" spans="2:9" x14ac:dyDescent="0.2">
      <c r="B1423" s="8"/>
      <c r="C1423" s="8"/>
      <c r="D1423" s="8"/>
      <c r="E1423" s="8"/>
      <c r="F1423" s="8"/>
      <c r="G1423" s="8"/>
      <c r="H1423" s="8"/>
      <c r="I1423" s="8"/>
    </row>
    <row r="1424" spans="2:9" x14ac:dyDescent="0.2">
      <c r="B1424" s="8"/>
      <c r="C1424" s="8"/>
      <c r="D1424" s="8"/>
      <c r="E1424" s="8"/>
      <c r="F1424" s="8"/>
      <c r="G1424" s="8"/>
      <c r="H1424" s="8"/>
      <c r="I1424" s="8"/>
    </row>
    <row r="1425" spans="2:9" x14ac:dyDescent="0.2">
      <c r="B1425" s="8"/>
      <c r="C1425" s="8"/>
      <c r="D1425" s="8"/>
      <c r="E1425" s="8"/>
      <c r="F1425" s="8"/>
      <c r="G1425" s="8"/>
      <c r="H1425" s="8"/>
      <c r="I1425" s="8"/>
    </row>
    <row r="1426" spans="2:9" x14ac:dyDescent="0.2">
      <c r="B1426" s="8"/>
      <c r="C1426" s="8"/>
      <c r="D1426" s="8"/>
      <c r="E1426" s="8"/>
      <c r="F1426" s="8"/>
      <c r="G1426" s="8"/>
      <c r="H1426" s="8"/>
      <c r="I1426" s="8"/>
    </row>
    <row r="1427" spans="2:9" x14ac:dyDescent="0.2">
      <c r="B1427" s="8"/>
      <c r="C1427" s="8"/>
      <c r="D1427" s="8"/>
      <c r="E1427" s="8"/>
      <c r="F1427" s="8"/>
      <c r="G1427" s="8"/>
      <c r="H1427" s="8"/>
      <c r="I1427" s="8"/>
    </row>
    <row r="1428" spans="2:9" x14ac:dyDescent="0.2">
      <c r="B1428" s="8"/>
      <c r="C1428" s="8"/>
      <c r="D1428" s="8"/>
      <c r="E1428" s="8"/>
      <c r="F1428" s="8"/>
      <c r="G1428" s="8"/>
      <c r="H1428" s="8"/>
      <c r="I1428" s="8"/>
    </row>
    <row r="1429" spans="2:9" x14ac:dyDescent="0.2">
      <c r="B1429" s="8"/>
      <c r="C1429" s="8"/>
      <c r="D1429" s="8"/>
      <c r="E1429" s="8"/>
      <c r="F1429" s="8"/>
      <c r="G1429" s="8"/>
      <c r="H1429" s="8"/>
      <c r="I1429" s="8"/>
    </row>
    <row r="1430" spans="2:9" x14ac:dyDescent="0.2">
      <c r="B1430" s="8"/>
      <c r="C1430" s="8"/>
      <c r="D1430" s="8"/>
      <c r="E1430" s="8"/>
      <c r="F1430" s="8"/>
      <c r="G1430" s="8"/>
      <c r="H1430" s="8"/>
      <c r="I1430" s="8"/>
    </row>
    <row r="1431" spans="2:9" x14ac:dyDescent="0.2">
      <c r="B1431" s="8"/>
      <c r="C1431" s="8"/>
      <c r="D1431" s="8"/>
      <c r="E1431" s="8"/>
      <c r="F1431" s="8"/>
      <c r="G1431" s="8"/>
      <c r="H1431" s="8"/>
      <c r="I1431" s="8"/>
    </row>
    <row r="1432" spans="2:9" x14ac:dyDescent="0.2">
      <c r="B1432" s="8"/>
      <c r="C1432" s="8"/>
      <c r="D1432" s="8"/>
      <c r="E1432" s="8"/>
      <c r="F1432" s="8"/>
      <c r="G1432" s="8"/>
      <c r="H1432" s="8"/>
      <c r="I1432" s="8"/>
    </row>
    <row r="1433" spans="2:9" x14ac:dyDescent="0.2">
      <c r="B1433" s="8"/>
      <c r="C1433" s="8"/>
      <c r="D1433" s="8"/>
      <c r="E1433" s="8"/>
      <c r="F1433" s="8"/>
      <c r="G1433" s="8"/>
      <c r="H1433" s="8"/>
      <c r="I1433" s="8"/>
    </row>
    <row r="1434" spans="2:9" x14ac:dyDescent="0.2">
      <c r="B1434" s="8"/>
      <c r="C1434" s="8"/>
      <c r="D1434" s="8"/>
      <c r="E1434" s="8"/>
      <c r="F1434" s="8"/>
      <c r="G1434" s="8"/>
      <c r="H1434" s="8"/>
      <c r="I1434" s="8"/>
    </row>
    <row r="1435" spans="2:9" x14ac:dyDescent="0.2">
      <c r="B1435" s="8"/>
      <c r="C1435" s="8"/>
      <c r="D1435" s="8"/>
      <c r="E1435" s="8"/>
      <c r="F1435" s="8"/>
      <c r="G1435" s="8"/>
      <c r="H1435" s="8"/>
      <c r="I1435" s="8"/>
    </row>
    <row r="1436" spans="2:9" x14ac:dyDescent="0.2">
      <c r="B1436" s="8"/>
      <c r="C1436" s="8"/>
      <c r="D1436" s="8"/>
      <c r="E1436" s="8"/>
      <c r="F1436" s="8"/>
      <c r="G1436" s="8"/>
      <c r="H1436" s="8"/>
      <c r="I1436" s="8"/>
    </row>
    <row r="1437" spans="2:9" x14ac:dyDescent="0.2">
      <c r="B1437" s="8"/>
      <c r="C1437" s="8"/>
      <c r="D1437" s="8"/>
      <c r="E1437" s="8"/>
      <c r="F1437" s="8"/>
      <c r="G1437" s="8"/>
      <c r="H1437" s="8"/>
      <c r="I1437" s="8"/>
    </row>
    <row r="1438" spans="2:9" x14ac:dyDescent="0.2">
      <c r="B1438" s="8"/>
      <c r="C1438" s="8"/>
      <c r="D1438" s="8"/>
      <c r="E1438" s="8"/>
      <c r="F1438" s="8"/>
      <c r="G1438" s="8"/>
      <c r="H1438" s="8"/>
      <c r="I1438" s="8"/>
    </row>
    <row r="1439" spans="2:9" x14ac:dyDescent="0.2">
      <c r="B1439" s="8"/>
      <c r="C1439" s="8"/>
      <c r="D1439" s="8"/>
      <c r="E1439" s="8"/>
      <c r="F1439" s="8"/>
      <c r="G1439" s="8"/>
      <c r="H1439" s="8"/>
      <c r="I1439" s="8"/>
    </row>
    <row r="1440" spans="2:9" x14ac:dyDescent="0.2">
      <c r="B1440" s="8"/>
      <c r="C1440" s="8"/>
      <c r="D1440" s="8"/>
      <c r="E1440" s="8"/>
      <c r="F1440" s="8"/>
      <c r="G1440" s="8"/>
      <c r="H1440" s="8"/>
      <c r="I1440" s="8"/>
    </row>
    <row r="1441" spans="2:9" x14ac:dyDescent="0.2">
      <c r="B1441" s="8"/>
      <c r="C1441" s="8"/>
      <c r="D1441" s="8"/>
      <c r="E1441" s="8"/>
      <c r="F1441" s="8"/>
      <c r="G1441" s="8"/>
      <c r="H1441" s="8"/>
      <c r="I1441" s="8"/>
    </row>
    <row r="1442" spans="2:9" x14ac:dyDescent="0.2">
      <c r="B1442" s="8"/>
      <c r="C1442" s="8"/>
      <c r="D1442" s="8"/>
      <c r="E1442" s="8"/>
      <c r="F1442" s="8"/>
      <c r="G1442" s="8"/>
      <c r="H1442" s="8"/>
      <c r="I1442" s="8"/>
    </row>
    <row r="1443" spans="2:9" x14ac:dyDescent="0.2">
      <c r="B1443" s="8"/>
      <c r="C1443" s="8"/>
      <c r="D1443" s="8"/>
      <c r="E1443" s="8"/>
      <c r="F1443" s="8"/>
      <c r="G1443" s="8"/>
      <c r="H1443" s="8"/>
      <c r="I1443" s="8"/>
    </row>
    <row r="1444" spans="2:9" x14ac:dyDescent="0.2">
      <c r="B1444" s="8"/>
      <c r="C1444" s="8"/>
      <c r="D1444" s="8"/>
      <c r="E1444" s="8"/>
      <c r="F1444" s="8"/>
      <c r="G1444" s="8"/>
      <c r="H1444" s="8"/>
      <c r="I1444" s="8"/>
    </row>
    <row r="1445" spans="2:9" x14ac:dyDescent="0.2">
      <c r="B1445" s="8"/>
      <c r="C1445" s="8"/>
      <c r="D1445" s="8"/>
      <c r="E1445" s="8"/>
      <c r="F1445" s="8"/>
      <c r="G1445" s="8"/>
      <c r="H1445" s="8"/>
      <c r="I1445" s="8"/>
    </row>
    <row r="1446" spans="2:9" x14ac:dyDescent="0.2">
      <c r="B1446" s="8"/>
      <c r="C1446" s="8"/>
      <c r="D1446" s="8"/>
      <c r="E1446" s="8"/>
      <c r="F1446" s="8"/>
      <c r="G1446" s="8"/>
      <c r="H1446" s="8"/>
      <c r="I1446" s="8"/>
    </row>
    <row r="1447" spans="2:9" x14ac:dyDescent="0.2">
      <c r="B1447" s="8"/>
      <c r="C1447" s="8"/>
      <c r="D1447" s="8"/>
      <c r="E1447" s="8"/>
      <c r="F1447" s="8"/>
      <c r="G1447" s="8"/>
      <c r="H1447" s="8"/>
      <c r="I1447" s="8"/>
    </row>
    <row r="1448" spans="2:9" x14ac:dyDescent="0.2">
      <c r="B1448" s="8"/>
      <c r="C1448" s="8"/>
      <c r="D1448" s="8"/>
      <c r="E1448" s="8"/>
      <c r="F1448" s="8"/>
      <c r="G1448" s="8"/>
      <c r="H1448" s="8"/>
      <c r="I1448" s="8"/>
    </row>
    <row r="1449" spans="2:9" x14ac:dyDescent="0.2">
      <c r="B1449" s="8"/>
      <c r="C1449" s="8"/>
      <c r="D1449" s="8"/>
      <c r="E1449" s="8"/>
      <c r="F1449" s="8"/>
      <c r="G1449" s="8"/>
      <c r="H1449" s="8"/>
      <c r="I1449" s="8"/>
    </row>
    <row r="1450" spans="2:9" x14ac:dyDescent="0.2">
      <c r="B1450" s="8"/>
      <c r="C1450" s="8"/>
      <c r="D1450" s="8"/>
      <c r="E1450" s="8"/>
      <c r="F1450" s="8"/>
      <c r="G1450" s="8"/>
      <c r="H1450" s="8"/>
      <c r="I1450" s="8"/>
    </row>
    <row r="1451" spans="2:9" x14ac:dyDescent="0.2">
      <c r="B1451" s="8"/>
      <c r="C1451" s="8"/>
      <c r="D1451" s="8"/>
      <c r="E1451" s="8"/>
      <c r="F1451" s="8"/>
      <c r="G1451" s="8"/>
      <c r="H1451" s="8"/>
      <c r="I1451" s="8"/>
    </row>
    <row r="1452" spans="2:9" x14ac:dyDescent="0.2">
      <c r="B1452" s="8"/>
      <c r="C1452" s="8"/>
      <c r="D1452" s="8"/>
      <c r="E1452" s="8"/>
      <c r="F1452" s="8"/>
      <c r="G1452" s="8"/>
      <c r="H1452" s="8"/>
      <c r="I1452" s="8"/>
    </row>
    <row r="1453" spans="2:9" x14ac:dyDescent="0.2">
      <c r="B1453" s="8"/>
      <c r="C1453" s="8"/>
      <c r="D1453" s="8"/>
      <c r="E1453" s="8"/>
      <c r="F1453" s="8"/>
      <c r="G1453" s="8"/>
      <c r="H1453" s="8"/>
      <c r="I1453" s="8"/>
    </row>
    <row r="1454" spans="2:9" x14ac:dyDescent="0.2">
      <c r="B1454" s="8"/>
      <c r="C1454" s="8"/>
      <c r="D1454" s="8"/>
      <c r="E1454" s="8"/>
      <c r="F1454" s="8"/>
      <c r="G1454" s="8"/>
      <c r="H1454" s="8"/>
      <c r="I1454" s="8"/>
    </row>
    <row r="1455" spans="2:9" x14ac:dyDescent="0.2">
      <c r="B1455" s="8"/>
      <c r="C1455" s="8"/>
      <c r="D1455" s="8"/>
      <c r="E1455" s="8"/>
      <c r="F1455" s="8"/>
      <c r="G1455" s="8"/>
      <c r="H1455" s="8"/>
      <c r="I1455" s="8"/>
    </row>
    <row r="1456" spans="2:9" x14ac:dyDescent="0.2">
      <c r="B1456" s="8"/>
      <c r="C1456" s="8"/>
      <c r="D1456" s="8"/>
      <c r="E1456" s="8"/>
      <c r="F1456" s="8"/>
      <c r="G1456" s="8"/>
      <c r="H1456" s="8"/>
      <c r="I1456" s="8"/>
    </row>
    <row r="1457" spans="2:9" x14ac:dyDescent="0.2">
      <c r="B1457" s="8"/>
      <c r="C1457" s="8"/>
      <c r="D1457" s="8"/>
      <c r="E1457" s="8"/>
      <c r="F1457" s="8"/>
      <c r="G1457" s="8"/>
      <c r="H1457" s="8"/>
      <c r="I1457" s="8"/>
    </row>
    <row r="1458" spans="2:9" x14ac:dyDescent="0.2">
      <c r="B1458" s="8"/>
      <c r="C1458" s="8"/>
      <c r="D1458" s="8"/>
      <c r="E1458" s="8"/>
      <c r="F1458" s="8"/>
      <c r="G1458" s="8"/>
      <c r="H1458" s="8"/>
      <c r="I1458" s="8"/>
    </row>
    <row r="1459" spans="2:9" x14ac:dyDescent="0.2">
      <c r="B1459" s="8"/>
      <c r="C1459" s="8"/>
      <c r="D1459" s="8"/>
      <c r="E1459" s="8"/>
      <c r="F1459" s="8"/>
      <c r="G1459" s="8"/>
      <c r="H1459" s="8"/>
      <c r="I1459" s="8"/>
    </row>
    <row r="1460" spans="2:9" x14ac:dyDescent="0.2">
      <c r="B1460" s="8"/>
      <c r="C1460" s="8"/>
      <c r="D1460" s="8"/>
      <c r="E1460" s="8"/>
      <c r="F1460" s="8"/>
      <c r="G1460" s="8"/>
      <c r="H1460" s="8"/>
      <c r="I1460" s="8"/>
    </row>
    <row r="1461" spans="2:9" x14ac:dyDescent="0.2">
      <c r="B1461" s="8"/>
      <c r="C1461" s="8"/>
      <c r="D1461" s="8"/>
      <c r="E1461" s="8"/>
      <c r="F1461" s="8"/>
      <c r="G1461" s="8"/>
      <c r="H1461" s="8"/>
      <c r="I1461" s="8"/>
    </row>
    <row r="1462" spans="2:9" x14ac:dyDescent="0.2">
      <c r="B1462" s="8"/>
      <c r="C1462" s="8"/>
      <c r="D1462" s="8"/>
      <c r="E1462" s="8"/>
      <c r="F1462" s="8"/>
      <c r="G1462" s="8"/>
      <c r="H1462" s="8"/>
      <c r="I1462" s="8"/>
    </row>
    <row r="1463" spans="2:9" x14ac:dyDescent="0.2">
      <c r="B1463" s="8"/>
      <c r="C1463" s="8"/>
      <c r="D1463" s="8"/>
      <c r="E1463" s="8"/>
      <c r="F1463" s="8"/>
      <c r="G1463" s="8"/>
      <c r="H1463" s="8"/>
      <c r="I1463" s="8"/>
    </row>
    <row r="1464" spans="2:9" x14ac:dyDescent="0.2">
      <c r="B1464" s="8"/>
      <c r="C1464" s="8"/>
      <c r="D1464" s="8"/>
      <c r="E1464" s="8"/>
      <c r="F1464" s="8"/>
      <c r="G1464" s="8"/>
      <c r="H1464" s="8"/>
      <c r="I1464" s="8"/>
    </row>
    <row r="1465" spans="2:9" x14ac:dyDescent="0.2">
      <c r="B1465" s="8"/>
      <c r="C1465" s="8"/>
      <c r="D1465" s="8"/>
      <c r="E1465" s="8"/>
      <c r="F1465" s="8"/>
      <c r="G1465" s="8"/>
      <c r="H1465" s="8"/>
      <c r="I1465" s="8"/>
    </row>
    <row r="1466" spans="2:9" x14ac:dyDescent="0.2">
      <c r="B1466" s="8"/>
      <c r="C1466" s="8"/>
      <c r="D1466" s="8"/>
      <c r="E1466" s="8"/>
      <c r="F1466" s="8"/>
      <c r="G1466" s="8"/>
      <c r="H1466" s="8"/>
      <c r="I1466" s="8"/>
    </row>
    <row r="1467" spans="2:9" x14ac:dyDescent="0.2">
      <c r="B1467" s="8"/>
      <c r="C1467" s="8"/>
      <c r="D1467" s="8"/>
      <c r="E1467" s="8"/>
      <c r="F1467" s="8"/>
      <c r="G1467" s="8"/>
      <c r="H1467" s="8"/>
      <c r="I1467" s="8"/>
    </row>
    <row r="1468" spans="2:9" x14ac:dyDescent="0.2">
      <c r="B1468" s="8"/>
      <c r="C1468" s="8"/>
      <c r="D1468" s="8"/>
      <c r="E1468" s="8"/>
      <c r="F1468" s="8"/>
      <c r="G1468" s="8"/>
      <c r="H1468" s="8"/>
      <c r="I1468" s="8"/>
    </row>
    <row r="1469" spans="2:9" x14ac:dyDescent="0.2">
      <c r="B1469" s="8"/>
      <c r="C1469" s="8"/>
      <c r="D1469" s="8"/>
      <c r="E1469" s="8"/>
      <c r="F1469" s="8"/>
      <c r="G1469" s="8"/>
      <c r="H1469" s="8"/>
      <c r="I1469" s="8"/>
    </row>
    <row r="1470" spans="2:9" x14ac:dyDescent="0.2">
      <c r="B1470" s="8"/>
      <c r="C1470" s="8"/>
      <c r="D1470" s="8"/>
      <c r="E1470" s="8"/>
      <c r="F1470" s="8"/>
      <c r="G1470" s="8"/>
      <c r="H1470" s="8"/>
      <c r="I1470" s="8"/>
    </row>
    <row r="1471" spans="2:9" x14ac:dyDescent="0.2">
      <c r="B1471" s="8"/>
      <c r="C1471" s="8"/>
      <c r="D1471" s="8"/>
      <c r="E1471" s="8"/>
      <c r="F1471" s="8"/>
      <c r="G1471" s="8"/>
      <c r="H1471" s="8"/>
      <c r="I1471" s="8"/>
    </row>
    <row r="1472" spans="2:9" x14ac:dyDescent="0.2">
      <c r="B1472" s="8"/>
      <c r="C1472" s="8"/>
      <c r="D1472" s="8"/>
      <c r="E1472" s="8"/>
      <c r="F1472" s="8"/>
      <c r="G1472" s="8"/>
      <c r="H1472" s="8"/>
      <c r="I1472" s="8"/>
    </row>
    <row r="1473" spans="2:9" x14ac:dyDescent="0.2">
      <c r="B1473" s="8"/>
      <c r="C1473" s="8"/>
      <c r="D1473" s="8"/>
      <c r="E1473" s="8"/>
      <c r="F1473" s="8"/>
      <c r="G1473" s="8"/>
      <c r="H1473" s="8"/>
      <c r="I1473" s="8"/>
    </row>
    <row r="1474" spans="2:9" x14ac:dyDescent="0.2">
      <c r="B1474" s="8"/>
      <c r="C1474" s="8"/>
      <c r="D1474" s="8"/>
      <c r="E1474" s="8"/>
      <c r="F1474" s="8"/>
      <c r="G1474" s="8"/>
      <c r="H1474" s="8"/>
      <c r="I1474" s="8"/>
    </row>
    <row r="1475" spans="2:9" x14ac:dyDescent="0.2">
      <c r="B1475" s="8"/>
      <c r="C1475" s="8"/>
      <c r="D1475" s="8"/>
      <c r="E1475" s="8"/>
      <c r="F1475" s="8"/>
      <c r="G1475" s="8"/>
      <c r="H1475" s="8"/>
      <c r="I1475" s="8"/>
    </row>
    <row r="1476" spans="2:9" x14ac:dyDescent="0.2">
      <c r="B1476" s="8"/>
      <c r="C1476" s="8"/>
      <c r="D1476" s="8"/>
      <c r="E1476" s="8"/>
      <c r="F1476" s="8"/>
      <c r="G1476" s="8"/>
      <c r="H1476" s="8"/>
      <c r="I1476" s="8"/>
    </row>
    <row r="1477" spans="2:9" x14ac:dyDescent="0.2">
      <c r="B1477" s="8"/>
      <c r="C1477" s="8"/>
      <c r="D1477" s="8"/>
      <c r="E1477" s="8"/>
      <c r="F1477" s="8"/>
      <c r="G1477" s="8"/>
      <c r="H1477" s="8"/>
      <c r="I1477" s="8"/>
    </row>
    <row r="1478" spans="2:9" x14ac:dyDescent="0.2">
      <c r="B1478" s="8"/>
      <c r="C1478" s="8"/>
      <c r="D1478" s="8"/>
      <c r="E1478" s="8"/>
      <c r="F1478" s="8"/>
      <c r="G1478" s="8"/>
      <c r="H1478" s="8"/>
      <c r="I1478" s="8"/>
    </row>
    <row r="1479" spans="2:9" x14ac:dyDescent="0.2">
      <c r="B1479" s="8"/>
      <c r="C1479" s="8"/>
      <c r="D1479" s="8"/>
      <c r="E1479" s="8"/>
      <c r="F1479" s="8"/>
      <c r="G1479" s="8"/>
      <c r="H1479" s="8"/>
      <c r="I1479" s="8"/>
    </row>
    <row r="1480" spans="2:9" x14ac:dyDescent="0.2">
      <c r="B1480" s="8"/>
      <c r="C1480" s="8"/>
      <c r="D1480" s="8"/>
      <c r="E1480" s="8"/>
      <c r="F1480" s="8"/>
      <c r="G1480" s="8"/>
      <c r="H1480" s="8"/>
      <c r="I1480" s="8"/>
    </row>
    <row r="1481" spans="2:9" x14ac:dyDescent="0.2">
      <c r="B1481" s="8"/>
      <c r="C1481" s="8"/>
      <c r="D1481" s="8"/>
      <c r="E1481" s="8"/>
      <c r="F1481" s="8"/>
      <c r="G1481" s="8"/>
      <c r="H1481" s="8"/>
      <c r="I1481" s="8"/>
    </row>
    <row r="1482" spans="2:9" x14ac:dyDescent="0.2">
      <c r="B1482" s="8"/>
      <c r="C1482" s="8"/>
      <c r="D1482" s="8"/>
      <c r="E1482" s="8"/>
      <c r="F1482" s="8"/>
      <c r="G1482" s="8"/>
      <c r="H1482" s="8"/>
      <c r="I1482" s="8"/>
    </row>
    <row r="1483" spans="2:9" x14ac:dyDescent="0.2">
      <c r="B1483" s="8"/>
      <c r="C1483" s="8"/>
      <c r="D1483" s="8"/>
      <c r="E1483" s="8"/>
      <c r="F1483" s="8"/>
      <c r="G1483" s="8"/>
      <c r="H1483" s="8"/>
      <c r="I1483" s="8"/>
    </row>
    <row r="1484" spans="2:9" x14ac:dyDescent="0.2">
      <c r="B1484" s="8"/>
      <c r="C1484" s="8"/>
      <c r="D1484" s="8"/>
      <c r="E1484" s="8"/>
      <c r="F1484" s="8"/>
      <c r="G1484" s="8"/>
      <c r="H1484" s="8"/>
      <c r="I1484" s="8"/>
    </row>
    <row r="1485" spans="2:9" x14ac:dyDescent="0.2">
      <c r="B1485" s="8"/>
      <c r="C1485" s="8"/>
      <c r="D1485" s="8"/>
      <c r="E1485" s="8"/>
      <c r="F1485" s="8"/>
      <c r="G1485" s="8"/>
      <c r="H1485" s="8"/>
      <c r="I1485" s="8"/>
    </row>
    <row r="1486" spans="2:9" x14ac:dyDescent="0.2">
      <c r="B1486" s="8"/>
      <c r="C1486" s="8"/>
      <c r="D1486" s="8"/>
      <c r="E1486" s="8"/>
      <c r="F1486" s="8"/>
      <c r="G1486" s="8"/>
      <c r="H1486" s="8"/>
      <c r="I1486" s="8"/>
    </row>
    <row r="1487" spans="2:9" x14ac:dyDescent="0.2">
      <c r="B1487" s="8"/>
      <c r="C1487" s="8"/>
      <c r="D1487" s="8"/>
      <c r="E1487" s="8"/>
      <c r="F1487" s="8"/>
      <c r="G1487" s="8"/>
      <c r="H1487" s="8"/>
      <c r="I1487" s="8"/>
    </row>
    <row r="1488" spans="2:9" x14ac:dyDescent="0.2">
      <c r="B1488" s="8"/>
      <c r="C1488" s="8"/>
      <c r="D1488" s="8"/>
      <c r="E1488" s="8"/>
      <c r="F1488" s="8"/>
      <c r="G1488" s="8"/>
      <c r="H1488" s="8"/>
      <c r="I1488" s="8"/>
    </row>
    <row r="1489" spans="2:9" x14ac:dyDescent="0.2">
      <c r="B1489" s="8"/>
      <c r="C1489" s="8"/>
      <c r="D1489" s="8"/>
      <c r="E1489" s="8"/>
      <c r="F1489" s="8"/>
      <c r="G1489" s="8"/>
      <c r="H1489" s="8"/>
      <c r="I1489" s="8"/>
    </row>
    <row r="1490" spans="2:9" x14ac:dyDescent="0.2">
      <c r="B1490" s="8"/>
      <c r="C1490" s="8"/>
      <c r="D1490" s="8"/>
      <c r="E1490" s="8"/>
      <c r="F1490" s="8"/>
      <c r="G1490" s="8"/>
      <c r="H1490" s="8"/>
      <c r="I1490" s="8"/>
    </row>
    <row r="1491" spans="2:9" x14ac:dyDescent="0.2">
      <c r="B1491" s="8"/>
      <c r="C1491" s="8"/>
      <c r="D1491" s="8"/>
      <c r="E1491" s="8"/>
      <c r="F1491" s="8"/>
      <c r="G1491" s="8"/>
      <c r="H1491" s="8"/>
      <c r="I1491" s="8"/>
    </row>
    <row r="1492" spans="2:9" x14ac:dyDescent="0.2">
      <c r="B1492" s="8"/>
      <c r="C1492" s="8"/>
      <c r="D1492" s="8"/>
      <c r="E1492" s="8"/>
      <c r="F1492" s="8"/>
      <c r="G1492" s="8"/>
      <c r="H1492" s="8"/>
      <c r="I1492" s="8"/>
    </row>
    <row r="1493" spans="2:9" x14ac:dyDescent="0.2">
      <c r="B1493" s="8"/>
      <c r="C1493" s="8"/>
      <c r="D1493" s="8"/>
      <c r="E1493" s="8"/>
      <c r="F1493" s="8"/>
      <c r="G1493" s="8"/>
      <c r="H1493" s="8"/>
      <c r="I1493" s="8"/>
    </row>
    <row r="1494" spans="2:9" x14ac:dyDescent="0.2">
      <c r="B1494" s="8"/>
      <c r="C1494" s="8"/>
      <c r="D1494" s="8"/>
      <c r="E1494" s="8"/>
      <c r="F1494" s="8"/>
      <c r="G1494" s="8"/>
      <c r="H1494" s="8"/>
      <c r="I1494" s="8"/>
    </row>
    <row r="1495" spans="2:9" x14ac:dyDescent="0.2">
      <c r="B1495" s="8"/>
      <c r="C1495" s="8"/>
      <c r="D1495" s="8"/>
      <c r="E1495" s="8"/>
      <c r="F1495" s="8"/>
      <c r="G1495" s="8"/>
      <c r="H1495" s="8"/>
      <c r="I1495" s="8"/>
    </row>
    <row r="1496" spans="2:9" x14ac:dyDescent="0.2">
      <c r="B1496" s="8"/>
      <c r="C1496" s="8"/>
      <c r="D1496" s="8"/>
      <c r="E1496" s="8"/>
      <c r="F1496" s="8"/>
      <c r="G1496" s="8"/>
      <c r="H1496" s="8"/>
      <c r="I1496" s="8"/>
    </row>
    <row r="1497" spans="2:9" x14ac:dyDescent="0.2">
      <c r="B1497" s="8"/>
      <c r="C1497" s="8"/>
      <c r="D1497" s="8"/>
      <c r="E1497" s="8"/>
      <c r="F1497" s="8"/>
      <c r="G1497" s="8"/>
      <c r="H1497" s="8"/>
      <c r="I1497" s="8"/>
    </row>
    <row r="1498" spans="2:9" x14ac:dyDescent="0.2">
      <c r="B1498" s="8"/>
      <c r="C1498" s="8"/>
      <c r="D1498" s="8"/>
      <c r="E1498" s="8"/>
      <c r="F1498" s="8"/>
      <c r="G1498" s="8"/>
      <c r="H1498" s="8"/>
      <c r="I1498" s="8"/>
    </row>
    <row r="1499" spans="2:9" x14ac:dyDescent="0.2">
      <c r="B1499" s="8"/>
      <c r="C1499" s="8"/>
      <c r="D1499" s="8"/>
      <c r="E1499" s="8"/>
      <c r="F1499" s="8"/>
      <c r="G1499" s="8"/>
      <c r="H1499" s="8"/>
      <c r="I1499" s="8"/>
    </row>
    <row r="1500" spans="2:9" x14ac:dyDescent="0.2">
      <c r="B1500" s="8"/>
      <c r="C1500" s="8"/>
      <c r="D1500" s="8"/>
      <c r="E1500" s="8"/>
      <c r="F1500" s="8"/>
      <c r="G1500" s="8"/>
      <c r="H1500" s="8"/>
      <c r="I1500" s="8"/>
    </row>
    <row r="1501" spans="2:9" x14ac:dyDescent="0.2">
      <c r="B1501" s="8"/>
      <c r="C1501" s="8"/>
      <c r="D1501" s="8"/>
      <c r="E1501" s="8"/>
      <c r="F1501" s="8"/>
      <c r="G1501" s="8"/>
      <c r="H1501" s="8"/>
      <c r="I1501" s="8"/>
    </row>
    <row r="1502" spans="2:9" x14ac:dyDescent="0.2">
      <c r="B1502" s="8"/>
      <c r="C1502" s="8"/>
      <c r="D1502" s="8"/>
      <c r="E1502" s="8"/>
      <c r="F1502" s="8"/>
      <c r="G1502" s="8"/>
      <c r="H1502" s="8"/>
      <c r="I1502" s="8"/>
    </row>
    <row r="1503" spans="2:9" x14ac:dyDescent="0.2">
      <c r="B1503" s="8"/>
      <c r="C1503" s="8"/>
      <c r="D1503" s="8"/>
      <c r="E1503" s="8"/>
      <c r="F1503" s="8"/>
      <c r="G1503" s="8"/>
      <c r="H1503" s="8"/>
      <c r="I1503" s="8"/>
    </row>
    <row r="1504" spans="2:9" x14ac:dyDescent="0.2">
      <c r="B1504" s="8"/>
      <c r="C1504" s="8"/>
      <c r="D1504" s="8"/>
      <c r="E1504" s="8"/>
      <c r="F1504" s="8"/>
      <c r="G1504" s="8"/>
      <c r="H1504" s="8"/>
      <c r="I1504" s="8"/>
    </row>
    <row r="1505" spans="2:9" x14ac:dyDescent="0.2">
      <c r="B1505" s="8"/>
      <c r="C1505" s="8"/>
      <c r="D1505" s="8"/>
      <c r="E1505" s="8"/>
      <c r="F1505" s="8"/>
      <c r="G1505" s="8"/>
      <c r="H1505" s="8"/>
      <c r="I1505" s="8"/>
    </row>
    <row r="1506" spans="2:9" x14ac:dyDescent="0.2">
      <c r="B1506" s="8"/>
      <c r="C1506" s="8"/>
      <c r="D1506" s="8"/>
      <c r="E1506" s="8"/>
      <c r="F1506" s="8"/>
      <c r="G1506" s="8"/>
      <c r="H1506" s="8"/>
      <c r="I1506" s="8"/>
    </row>
    <row r="1507" spans="2:9" x14ac:dyDescent="0.2">
      <c r="B1507" s="8"/>
      <c r="C1507" s="8"/>
      <c r="D1507" s="8"/>
      <c r="E1507" s="8"/>
      <c r="F1507" s="8"/>
      <c r="G1507" s="8"/>
      <c r="H1507" s="8"/>
      <c r="I1507" s="8"/>
    </row>
    <row r="1508" spans="2:9" x14ac:dyDescent="0.2">
      <c r="B1508" s="8"/>
      <c r="C1508" s="8"/>
      <c r="D1508" s="8"/>
      <c r="E1508" s="8"/>
      <c r="F1508" s="8"/>
      <c r="G1508" s="8"/>
      <c r="H1508" s="8"/>
      <c r="I1508" s="8"/>
    </row>
    <row r="1509" spans="2:9" x14ac:dyDescent="0.2">
      <c r="B1509" s="8"/>
      <c r="C1509" s="8"/>
      <c r="D1509" s="8"/>
      <c r="E1509" s="8"/>
      <c r="F1509" s="8"/>
      <c r="G1509" s="8"/>
      <c r="H1509" s="8"/>
      <c r="I1509" s="8"/>
    </row>
    <row r="1510" spans="2:9" x14ac:dyDescent="0.2">
      <c r="B1510" s="8"/>
      <c r="C1510" s="8"/>
      <c r="D1510" s="8"/>
      <c r="E1510" s="8"/>
      <c r="F1510" s="8"/>
      <c r="G1510" s="8"/>
      <c r="H1510" s="8"/>
      <c r="I1510" s="8"/>
    </row>
    <row r="1511" spans="2:9" x14ac:dyDescent="0.2">
      <c r="B1511" s="8"/>
      <c r="C1511" s="8"/>
      <c r="D1511" s="8"/>
      <c r="E1511" s="8"/>
      <c r="F1511" s="8"/>
      <c r="G1511" s="8"/>
      <c r="H1511" s="8"/>
      <c r="I1511" s="8"/>
    </row>
    <row r="1512" spans="2:9" x14ac:dyDescent="0.2">
      <c r="B1512" s="8"/>
      <c r="C1512" s="8"/>
      <c r="D1512" s="8"/>
      <c r="E1512" s="8"/>
      <c r="F1512" s="8"/>
      <c r="G1512" s="8"/>
      <c r="H1512" s="8"/>
      <c r="I1512" s="8"/>
    </row>
    <row r="1513" spans="2:9" x14ac:dyDescent="0.2">
      <c r="B1513" s="8"/>
      <c r="C1513" s="8"/>
      <c r="D1513" s="8"/>
      <c r="E1513" s="8"/>
      <c r="F1513" s="8"/>
      <c r="G1513" s="8"/>
      <c r="H1513" s="8"/>
      <c r="I1513" s="8"/>
    </row>
    <row r="1514" spans="2:9" x14ac:dyDescent="0.2">
      <c r="B1514" s="8"/>
      <c r="C1514" s="8"/>
      <c r="D1514" s="8"/>
      <c r="E1514" s="8"/>
      <c r="F1514" s="8"/>
      <c r="G1514" s="8"/>
      <c r="H1514" s="8"/>
      <c r="I1514" s="8"/>
    </row>
    <row r="1515" spans="2:9" x14ac:dyDescent="0.2">
      <c r="B1515" s="8"/>
      <c r="C1515" s="8"/>
      <c r="D1515" s="8"/>
      <c r="E1515" s="8"/>
      <c r="F1515" s="8"/>
      <c r="G1515" s="8"/>
      <c r="H1515" s="8"/>
      <c r="I1515" s="8"/>
    </row>
    <row r="1516" spans="2:9" x14ac:dyDescent="0.2">
      <c r="B1516" s="8"/>
      <c r="C1516" s="8"/>
      <c r="D1516" s="8"/>
      <c r="E1516" s="8"/>
      <c r="F1516" s="8"/>
      <c r="G1516" s="8"/>
      <c r="H1516" s="8"/>
      <c r="I1516" s="8"/>
    </row>
    <row r="1517" spans="2:9" x14ac:dyDescent="0.2">
      <c r="B1517" s="8"/>
      <c r="C1517" s="8"/>
      <c r="D1517" s="8"/>
      <c r="E1517" s="8"/>
      <c r="F1517" s="8"/>
      <c r="G1517" s="8"/>
      <c r="H1517" s="8"/>
      <c r="I1517" s="8"/>
    </row>
    <row r="1518" spans="2:9" x14ac:dyDescent="0.2">
      <c r="B1518" s="8"/>
      <c r="C1518" s="8"/>
      <c r="D1518" s="8"/>
      <c r="E1518" s="8"/>
      <c r="F1518" s="8"/>
      <c r="G1518" s="8"/>
      <c r="H1518" s="8"/>
      <c r="I1518" s="8"/>
    </row>
    <row r="1519" spans="2:9" x14ac:dyDescent="0.2">
      <c r="B1519" s="8"/>
      <c r="C1519" s="8"/>
      <c r="D1519" s="8"/>
      <c r="E1519" s="8"/>
      <c r="F1519" s="8"/>
      <c r="G1519" s="8"/>
      <c r="H1519" s="8"/>
      <c r="I1519" s="8"/>
    </row>
    <row r="1520" spans="2:9" x14ac:dyDescent="0.2">
      <c r="B1520" s="8"/>
      <c r="C1520" s="8"/>
      <c r="D1520" s="8"/>
      <c r="E1520" s="8"/>
      <c r="F1520" s="8"/>
      <c r="G1520" s="8"/>
      <c r="H1520" s="8"/>
      <c r="I1520" s="8"/>
    </row>
    <row r="1521" spans="2:9" x14ac:dyDescent="0.2">
      <c r="B1521" s="8"/>
      <c r="C1521" s="8"/>
      <c r="D1521" s="8"/>
      <c r="E1521" s="8"/>
      <c r="F1521" s="8"/>
      <c r="G1521" s="8"/>
      <c r="H1521" s="8"/>
      <c r="I1521" s="8"/>
    </row>
    <row r="1522" spans="2:9" x14ac:dyDescent="0.2">
      <c r="B1522" s="8"/>
      <c r="C1522" s="8"/>
      <c r="D1522" s="8"/>
      <c r="E1522" s="8"/>
      <c r="F1522" s="8"/>
      <c r="G1522" s="8"/>
      <c r="H1522" s="8"/>
      <c r="I1522" s="8"/>
    </row>
    <row r="1523" spans="2:9" x14ac:dyDescent="0.2">
      <c r="B1523" s="8"/>
      <c r="C1523" s="8"/>
      <c r="D1523" s="8"/>
      <c r="E1523" s="8"/>
      <c r="F1523" s="8"/>
      <c r="G1523" s="8"/>
      <c r="H1523" s="8"/>
      <c r="I1523" s="8"/>
    </row>
    <row r="1524" spans="2:9" x14ac:dyDescent="0.2">
      <c r="B1524" s="8"/>
      <c r="C1524" s="8"/>
      <c r="D1524" s="8"/>
      <c r="E1524" s="8"/>
      <c r="F1524" s="8"/>
      <c r="G1524" s="8"/>
      <c r="H1524" s="8"/>
      <c r="I1524" s="8"/>
    </row>
    <row r="1525" spans="2:9" x14ac:dyDescent="0.2">
      <c r="B1525" s="8"/>
      <c r="C1525" s="8"/>
      <c r="D1525" s="8"/>
      <c r="E1525" s="8"/>
      <c r="F1525" s="8"/>
      <c r="G1525" s="8"/>
      <c r="H1525" s="8"/>
      <c r="I1525" s="8"/>
    </row>
    <row r="1526" spans="2:9" x14ac:dyDescent="0.2">
      <c r="B1526" s="8"/>
      <c r="C1526" s="8"/>
      <c r="D1526" s="8"/>
      <c r="E1526" s="8"/>
      <c r="F1526" s="8"/>
      <c r="G1526" s="8"/>
      <c r="H1526" s="8"/>
      <c r="I1526" s="8"/>
    </row>
    <row r="1527" spans="2:9" x14ac:dyDescent="0.2">
      <c r="B1527" s="8"/>
      <c r="C1527" s="8"/>
      <c r="D1527" s="8"/>
      <c r="E1527" s="8"/>
      <c r="F1527" s="8"/>
      <c r="G1527" s="8"/>
      <c r="H1527" s="8"/>
      <c r="I1527" s="8"/>
    </row>
    <row r="1528" spans="2:9" x14ac:dyDescent="0.2">
      <c r="B1528" s="8"/>
      <c r="C1528" s="8"/>
      <c r="D1528" s="8"/>
      <c r="E1528" s="8"/>
      <c r="F1528" s="8"/>
      <c r="G1528" s="8"/>
      <c r="H1528" s="8"/>
      <c r="I1528" s="8"/>
    </row>
    <row r="1529" spans="2:9" x14ac:dyDescent="0.2">
      <c r="B1529" s="8"/>
      <c r="C1529" s="8"/>
      <c r="D1529" s="8"/>
      <c r="E1529" s="8"/>
      <c r="F1529" s="8"/>
      <c r="G1529" s="8"/>
      <c r="H1529" s="8"/>
      <c r="I1529" s="8"/>
    </row>
    <row r="1530" spans="2:9" x14ac:dyDescent="0.2">
      <c r="B1530" s="8"/>
      <c r="C1530" s="8"/>
      <c r="D1530" s="8"/>
      <c r="E1530" s="8"/>
      <c r="F1530" s="8"/>
      <c r="G1530" s="8"/>
      <c r="H1530" s="8"/>
      <c r="I1530" s="8"/>
    </row>
    <row r="1531" spans="2:9" x14ac:dyDescent="0.2">
      <c r="B1531" s="8"/>
      <c r="C1531" s="8"/>
      <c r="D1531" s="8"/>
      <c r="E1531" s="8"/>
      <c r="F1531" s="8"/>
      <c r="G1531" s="8"/>
      <c r="H1531" s="8"/>
      <c r="I1531" s="8"/>
    </row>
    <row r="1532" spans="2:9" x14ac:dyDescent="0.2">
      <c r="B1532" s="8"/>
      <c r="C1532" s="8"/>
      <c r="D1532" s="8"/>
      <c r="E1532" s="8"/>
      <c r="F1532" s="8"/>
      <c r="G1532" s="8"/>
      <c r="H1532" s="8"/>
      <c r="I1532" s="8"/>
    </row>
    <row r="1533" spans="2:9" x14ac:dyDescent="0.2">
      <c r="B1533" s="8"/>
      <c r="C1533" s="8"/>
      <c r="D1533" s="8"/>
      <c r="E1533" s="8"/>
      <c r="F1533" s="8"/>
      <c r="G1533" s="8"/>
      <c r="H1533" s="8"/>
      <c r="I1533" s="8"/>
    </row>
    <row r="1534" spans="2:9" x14ac:dyDescent="0.2">
      <c r="B1534" s="8"/>
      <c r="C1534" s="8"/>
      <c r="D1534" s="8"/>
      <c r="E1534" s="8"/>
      <c r="F1534" s="8"/>
      <c r="G1534" s="8"/>
      <c r="H1534" s="8"/>
      <c r="I1534" s="8"/>
    </row>
    <row r="1535" spans="2:9" x14ac:dyDescent="0.2">
      <c r="B1535" s="8"/>
      <c r="C1535" s="8"/>
      <c r="D1535" s="8"/>
      <c r="E1535" s="8"/>
      <c r="F1535" s="8"/>
      <c r="G1535" s="8"/>
      <c r="H1535" s="8"/>
      <c r="I1535" s="8"/>
    </row>
    <row r="1536" spans="2:9" x14ac:dyDescent="0.2">
      <c r="B1536" s="8"/>
      <c r="C1536" s="8"/>
      <c r="D1536" s="8"/>
      <c r="E1536" s="8"/>
      <c r="F1536" s="8"/>
      <c r="G1536" s="8"/>
      <c r="H1536" s="8"/>
      <c r="I1536" s="8"/>
    </row>
    <row r="1537" spans="2:9" x14ac:dyDescent="0.2">
      <c r="B1537" s="8"/>
      <c r="C1537" s="8"/>
      <c r="D1537" s="8"/>
      <c r="E1537" s="8"/>
      <c r="F1537" s="8"/>
      <c r="G1537" s="8"/>
      <c r="H1537" s="8"/>
      <c r="I1537" s="8"/>
    </row>
    <row r="1538" spans="2:9" x14ac:dyDescent="0.2">
      <c r="B1538" s="8"/>
      <c r="C1538" s="8"/>
      <c r="D1538" s="8"/>
      <c r="E1538" s="8"/>
      <c r="F1538" s="8"/>
      <c r="G1538" s="8"/>
      <c r="H1538" s="8"/>
      <c r="I1538" s="8"/>
    </row>
    <row r="1539" spans="2:9" x14ac:dyDescent="0.2">
      <c r="B1539" s="8"/>
      <c r="C1539" s="8"/>
      <c r="D1539" s="8"/>
      <c r="E1539" s="8"/>
      <c r="F1539" s="8"/>
      <c r="G1539" s="8"/>
      <c r="H1539" s="8"/>
      <c r="I1539" s="8"/>
    </row>
    <row r="1540" spans="2:9" x14ac:dyDescent="0.2">
      <c r="B1540" s="8"/>
      <c r="C1540" s="8"/>
      <c r="D1540" s="8"/>
      <c r="E1540" s="8"/>
      <c r="F1540" s="8"/>
      <c r="G1540" s="8"/>
      <c r="H1540" s="8"/>
      <c r="I1540" s="8"/>
    </row>
    <row r="1541" spans="2:9" x14ac:dyDescent="0.2">
      <c r="B1541" s="8"/>
      <c r="C1541" s="8"/>
      <c r="D1541" s="8"/>
      <c r="E1541" s="8"/>
      <c r="F1541" s="8"/>
      <c r="G1541" s="8"/>
      <c r="H1541" s="8"/>
      <c r="I1541" s="8"/>
    </row>
    <row r="1542" spans="2:9" x14ac:dyDescent="0.2">
      <c r="B1542" s="8"/>
      <c r="C1542" s="8"/>
      <c r="D1542" s="8"/>
      <c r="E1542" s="8"/>
      <c r="F1542" s="8"/>
      <c r="G1542" s="8"/>
      <c r="H1542" s="8"/>
      <c r="I1542" s="8"/>
    </row>
    <row r="1543" spans="2:9" x14ac:dyDescent="0.2">
      <c r="B1543" s="8"/>
      <c r="C1543" s="8"/>
      <c r="D1543" s="8"/>
      <c r="E1543" s="8"/>
      <c r="F1543" s="8"/>
      <c r="G1543" s="8"/>
      <c r="H1543" s="8"/>
      <c r="I1543" s="8"/>
    </row>
    <row r="1544" spans="2:9" x14ac:dyDescent="0.2">
      <c r="B1544" s="8"/>
      <c r="C1544" s="8"/>
      <c r="D1544" s="8"/>
      <c r="E1544" s="8"/>
      <c r="F1544" s="8"/>
      <c r="G1544" s="8"/>
      <c r="H1544" s="8"/>
      <c r="I1544" s="8"/>
    </row>
    <row r="1545" spans="2:9" x14ac:dyDescent="0.2">
      <c r="B1545" s="8"/>
      <c r="C1545" s="8"/>
      <c r="D1545" s="8"/>
      <c r="E1545" s="8"/>
      <c r="F1545" s="8"/>
      <c r="G1545" s="8"/>
      <c r="H1545" s="8"/>
      <c r="I1545" s="8"/>
    </row>
    <row r="1546" spans="2:9" x14ac:dyDescent="0.2">
      <c r="B1546" s="8"/>
      <c r="C1546" s="8"/>
      <c r="D1546" s="8"/>
      <c r="E1546" s="8"/>
      <c r="F1546" s="8"/>
      <c r="G1546" s="8"/>
      <c r="H1546" s="8"/>
      <c r="I1546" s="8"/>
    </row>
    <row r="1547" spans="2:9" x14ac:dyDescent="0.2">
      <c r="B1547" s="8"/>
      <c r="C1547" s="8"/>
      <c r="D1547" s="8"/>
      <c r="E1547" s="8"/>
      <c r="F1547" s="8"/>
      <c r="G1547" s="8"/>
      <c r="H1547" s="8"/>
      <c r="I1547" s="8"/>
    </row>
    <row r="1548" spans="2:9" x14ac:dyDescent="0.2">
      <c r="B1548" s="8"/>
      <c r="C1548" s="8"/>
      <c r="D1548" s="8"/>
      <c r="E1548" s="8"/>
      <c r="F1548" s="8"/>
      <c r="G1548" s="8"/>
      <c r="H1548" s="8"/>
      <c r="I1548" s="8"/>
    </row>
    <row r="1549" spans="2:9" x14ac:dyDescent="0.2">
      <c r="B1549" s="8"/>
      <c r="C1549" s="8"/>
      <c r="D1549" s="8"/>
      <c r="E1549" s="8"/>
      <c r="F1549" s="8"/>
      <c r="G1549" s="8"/>
      <c r="H1549" s="8"/>
      <c r="I1549" s="8"/>
    </row>
    <row r="1550" spans="2:9" x14ac:dyDescent="0.2">
      <c r="B1550" s="8"/>
      <c r="C1550" s="8"/>
      <c r="D1550" s="8"/>
      <c r="E1550" s="8"/>
      <c r="F1550" s="8"/>
      <c r="G1550" s="8"/>
      <c r="H1550" s="8"/>
      <c r="I1550" s="8"/>
    </row>
    <row r="1551" spans="2:9" x14ac:dyDescent="0.2">
      <c r="B1551" s="8"/>
      <c r="C1551" s="8"/>
      <c r="D1551" s="8"/>
      <c r="E1551" s="8"/>
      <c r="F1551" s="8"/>
      <c r="G1551" s="8"/>
      <c r="H1551" s="8"/>
      <c r="I1551" s="8"/>
    </row>
    <row r="1552" spans="2:9" x14ac:dyDescent="0.2">
      <c r="B1552" s="8"/>
      <c r="C1552" s="8"/>
      <c r="D1552" s="8"/>
      <c r="E1552" s="8"/>
      <c r="F1552" s="8"/>
      <c r="G1552" s="8"/>
      <c r="H1552" s="8"/>
      <c r="I1552" s="8"/>
    </row>
    <row r="1553" spans="2:9" x14ac:dyDescent="0.2">
      <c r="B1553" s="8"/>
      <c r="F1553" s="8"/>
      <c r="G1553" s="8"/>
      <c r="H1553" s="8"/>
      <c r="I1553" s="8"/>
    </row>
  </sheetData>
  <sheetProtection algorithmName="SHA-512" hashValue="9MvSeNT+cP+G2UzW91k5qhqPFmZYFQSSIkos153KYMTcVsqf6i1/v50d0ICaC5Kj37r4QiXsV2DmYOfZbVCI5A==" saltValue="ZIGxn8xb0m4K7MLZjsApTA==" spinCount="100000" sheet="1" objects="1" formatCells="0" formatColumns="0" formatRows="0" selectLockedCells="1"/>
  <mergeCells count="1">
    <mergeCell ref="F3:H3"/>
  </mergeCells>
  <phoneticPr fontId="5" type="noConversion"/>
  <dataValidations count="1">
    <dataValidation type="whole" operator="lessThanOrEqual" allowBlank="1" showInputMessage="1" showErrorMessage="1" errorTitle="Laufzeit überschritten" error="Die Laufzeit darf nicht länger als 30 Jahre sein" sqref="D6:E6">
      <formula1>30</formula1>
    </dataValidation>
  </dataValidations>
  <printOptions horizontalCentered="1" verticalCentered="1"/>
  <pageMargins left="0.78740157480314965" right="0.47244094488188981" top="0.70866141732283472" bottom="0.51181102362204722"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3953" r:id="rId4" name="Button 1">
              <controlPr defaultSize="0" autoFill="0" autoPict="0" macro="[0]!LV_Rate">
                <anchor moveWithCells="1" sizeWithCells="1">
                  <from>
                    <xdr:col>4</xdr:col>
                    <xdr:colOff>47625</xdr:colOff>
                    <xdr:row>24</xdr:row>
                    <xdr:rowOff>0</xdr:rowOff>
                  </from>
                  <to>
                    <xdr:col>4</xdr:col>
                    <xdr:colOff>1638300</xdr:colOff>
                    <xdr:row>24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Kapitalbedarf</vt:lpstr>
      <vt:lpstr>Kosten- und Umsatzplan</vt:lpstr>
      <vt:lpstr>Liquiditätsplan</vt:lpstr>
      <vt:lpstr>Ratenkreditrechner</vt:lpstr>
      <vt:lpstr>Annuitätenrechner</vt:lpstr>
      <vt:lpstr>KK-Bedarf</vt:lpstr>
      <vt:lpstr>Skonto</vt:lpstr>
      <vt:lpstr>LV Tilgung</vt:lpstr>
      <vt:lpstr>Annuitätenrechner!Druckbereich</vt:lpstr>
      <vt:lpstr>'KK-Bedarf'!Druckbereich</vt:lpstr>
      <vt:lpstr>'Kosten- und Umsatzplan'!Druckbereich</vt:lpstr>
      <vt:lpstr>Liquiditätsplan!Druckbereich</vt:lpstr>
      <vt:lpstr>'LV Tilgung'!Druckbereich</vt:lpstr>
      <vt:lpstr>Skonto!Druckbereich</vt:lpstr>
      <vt:lpstr>Liquiditätsplan!Drucktitel</vt:lpstr>
      <vt:lpstr>Skonto!Skonto</vt:lpstr>
    </vt:vector>
  </TitlesOfParts>
  <Company>KiF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Kalkulationsspreadsheets</dc:title>
  <dc:subject>Verkaufsunterstützung</dc:subject>
  <dc:creator>T. Töller</dc:creator>
  <cp:lastModifiedBy>Töller</cp:lastModifiedBy>
  <cp:lastPrinted>2012-02-19T19:03:55Z</cp:lastPrinted>
  <dcterms:created xsi:type="dcterms:W3CDTF">1999-02-27T16:24:22Z</dcterms:created>
  <dcterms:modified xsi:type="dcterms:W3CDTF">2016-01-24T17:54:19Z</dcterms:modified>
</cp:coreProperties>
</file>